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agit.com\TKAG-150000\CC-IR_Team\Monitor\Vara\Internet\"/>
    </mc:Choice>
  </mc:AlternateContent>
  <bookViews>
    <workbookView xWindow="0" yWindow="0" windowWidth="12780" windowHeight="3630" tabRatio="743"/>
  </bookViews>
  <sheets>
    <sheet name="Consensus Summary for analysts" sheetId="1" r:id="rId1"/>
    <sheet name="Overview FY 17_18" sheetId="13" state="hidden" r:id="rId2"/>
    <sheet name="Controlling Sheet" sheetId="17" state="hidden" r:id="rId3"/>
  </sheets>
  <definedNames>
    <definedName name="_xlnm.Print_Area" localSheetId="0">'Consensus Summary for analysts'!$A$1:$C$127</definedName>
    <definedName name="_xlnm.Print_Area" localSheetId="1">'Overview FY 17_18'!$A$1:$AL$58</definedName>
    <definedName name="_xlnm.Print_Titles" localSheetId="0">'Consensus Summary for analysts'!$2:$4</definedName>
    <definedName name="_xlnm.Print_Titles" localSheetId="1">'Overview FY 17_18'!$A:$B</definedName>
  </definedNames>
  <calcPr calcId="162913"/>
</workbook>
</file>

<file path=xl/calcChain.xml><?xml version="1.0" encoding="utf-8"?>
<calcChain xmlns="http://schemas.openxmlformats.org/spreadsheetml/2006/main">
  <c r="Y87" i="17" l="1"/>
  <c r="Y86" i="17"/>
  <c r="Y85" i="17"/>
  <c r="Y84" i="17"/>
  <c r="Y83" i="17"/>
  <c r="Y82" i="17"/>
  <c r="Y81" i="17"/>
  <c r="Y80" i="17"/>
  <c r="Y79" i="17"/>
  <c r="Y78" i="17"/>
  <c r="Y77" i="17"/>
  <c r="Y76" i="17"/>
  <c r="Y75" i="17"/>
  <c r="Y74" i="17"/>
  <c r="Y73" i="17"/>
  <c r="Y72" i="17"/>
  <c r="Y71" i="17"/>
  <c r="Y70" i="17"/>
  <c r="Y68" i="17"/>
  <c r="Y67" i="17"/>
  <c r="Y66" i="17"/>
  <c r="Y64" i="17"/>
  <c r="Y62" i="17"/>
  <c r="Y60" i="17"/>
  <c r="Y58" i="17"/>
  <c r="Y56" i="17"/>
  <c r="Y54" i="17"/>
  <c r="Y53" i="17"/>
  <c r="Y51" i="17"/>
  <c r="Y50" i="17"/>
  <c r="Y48" i="17"/>
  <c r="Y47" i="17"/>
  <c r="Y46" i="17"/>
  <c r="Y44" i="17"/>
  <c r="Y42" i="17"/>
  <c r="Y41" i="17"/>
  <c r="Y39" i="17"/>
  <c r="Y37" i="17"/>
  <c r="Y36" i="17"/>
  <c r="Y34" i="17"/>
  <c r="Y33" i="17"/>
  <c r="Y32" i="17"/>
  <c r="Y30" i="17"/>
  <c r="Y29" i="17"/>
  <c r="Y28" i="17"/>
  <c r="Y26" i="17"/>
  <c r="W33" i="17"/>
  <c r="W87" i="17"/>
  <c r="W86" i="17"/>
  <c r="W85" i="17"/>
  <c r="W84" i="17"/>
  <c r="W83" i="17"/>
  <c r="W82" i="17"/>
  <c r="W81" i="17"/>
  <c r="W80" i="17"/>
  <c r="W79" i="17"/>
  <c r="W78" i="17"/>
  <c r="W77" i="17"/>
  <c r="W76" i="17"/>
  <c r="W75" i="17"/>
  <c r="W74" i="17"/>
  <c r="W73" i="17"/>
  <c r="W72" i="17"/>
  <c r="W71" i="17"/>
  <c r="W70" i="17"/>
  <c r="W68" i="17"/>
  <c r="W66" i="17"/>
  <c r="W64" i="17"/>
  <c r="W62" i="17"/>
  <c r="W60" i="17"/>
  <c r="W58" i="17"/>
  <c r="W56" i="17"/>
  <c r="W48" i="17"/>
  <c r="W47" i="17"/>
  <c r="W46" i="17"/>
  <c r="W44" i="17"/>
  <c r="W42" i="17"/>
  <c r="W41" i="17"/>
  <c r="W37" i="17"/>
  <c r="W36" i="17"/>
  <c r="W34" i="17"/>
  <c r="W32" i="17"/>
  <c r="W30" i="17"/>
  <c r="W29" i="17"/>
  <c r="W28" i="17"/>
  <c r="W26" i="17"/>
  <c r="E37" i="17"/>
  <c r="E87" i="17"/>
  <c r="E84" i="17"/>
  <c r="E81" i="17"/>
  <c r="E78" i="17"/>
  <c r="E75" i="17"/>
  <c r="E72" i="17"/>
  <c r="E86" i="17"/>
  <c r="E83" i="17"/>
  <c r="E80" i="17"/>
  <c r="E77" i="17"/>
  <c r="E74" i="17"/>
  <c r="E71" i="17"/>
  <c r="E85" i="17"/>
  <c r="E82" i="17"/>
  <c r="E79" i="17"/>
  <c r="E76" i="17"/>
  <c r="E73" i="17"/>
  <c r="E70" i="17"/>
  <c r="E68" i="17"/>
  <c r="W67" i="17"/>
  <c r="E67" i="17"/>
  <c r="E66" i="17"/>
  <c r="E64" i="17"/>
  <c r="E62" i="17"/>
  <c r="E60" i="17"/>
  <c r="E58" i="17"/>
  <c r="E56" i="17"/>
  <c r="W54" i="17"/>
  <c r="E54" i="17"/>
  <c r="W53" i="17"/>
  <c r="E53" i="17"/>
  <c r="W51" i="17"/>
  <c r="E51" i="17"/>
  <c r="W50" i="17"/>
  <c r="E50" i="17"/>
  <c r="E48" i="17"/>
  <c r="E47" i="17"/>
  <c r="E46" i="17"/>
  <c r="E44" i="17"/>
  <c r="E42" i="17"/>
  <c r="E41" i="17"/>
  <c r="W39" i="17"/>
  <c r="E39" i="17"/>
  <c r="E36" i="17"/>
  <c r="E33" i="17"/>
  <c r="E34" i="17"/>
  <c r="E32" i="17"/>
  <c r="E30" i="17"/>
  <c r="E29" i="17"/>
  <c r="E28" i="17"/>
  <c r="E26" i="17"/>
  <c r="E5"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 i="13"/>
  <c r="AL9" i="13"/>
  <c r="AL8" i="13"/>
  <c r="AL7" i="13"/>
  <c r="AL6" i="13"/>
  <c r="AL5" i="13"/>
  <c r="AJ26" i="13"/>
  <c r="E6" i="13"/>
  <c r="AK55" i="13"/>
  <c r="AK54" i="13"/>
  <c r="AK53" i="13"/>
  <c r="AK52" i="13"/>
  <c r="AK51" i="13"/>
  <c r="AK50" i="13"/>
  <c r="AK49" i="13"/>
  <c r="AK48" i="13"/>
  <c r="AK47" i="13"/>
  <c r="AK46" i="13"/>
  <c r="AK45" i="13"/>
  <c r="AK44" i="13"/>
  <c r="AK43" i="13"/>
  <c r="AK42" i="13"/>
  <c r="AK41" i="13"/>
  <c r="AK40" i="13"/>
  <c r="AK39" i="13"/>
  <c r="AK38" i="13"/>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AK13" i="13"/>
  <c r="AK12" i="13"/>
  <c r="AK11" i="13"/>
  <c r="AK10" i="13"/>
  <c r="AK9" i="13"/>
  <c r="AK8" i="13"/>
  <c r="AK7" i="13"/>
  <c r="AK6" i="13"/>
  <c r="AK5" i="13"/>
  <c r="D5" i="13"/>
  <c r="AH5" i="13"/>
  <c r="AI5" i="13"/>
  <c r="AG5" i="13"/>
  <c r="AJ5" i="13"/>
  <c r="D6" i="13"/>
  <c r="AH6" i="13"/>
  <c r="AI6" i="13"/>
  <c r="AG6" i="13"/>
  <c r="AJ6" i="13"/>
  <c r="D7" i="13"/>
  <c r="AH7" i="13"/>
  <c r="E7" i="13"/>
  <c r="AI7" i="13"/>
  <c r="AG7" i="13"/>
  <c r="AJ7" i="13"/>
  <c r="D8" i="13"/>
  <c r="AH8" i="13"/>
  <c r="E8" i="13"/>
  <c r="AI8" i="13"/>
  <c r="AG8" i="13"/>
  <c r="AJ8" i="13"/>
  <c r="D9" i="13"/>
  <c r="AH9" i="13"/>
  <c r="E9" i="13"/>
  <c r="AI9" i="13"/>
  <c r="AG9" i="13"/>
  <c r="AJ9" i="13"/>
  <c r="D10" i="13"/>
  <c r="AH10" i="13"/>
  <c r="E10" i="13"/>
  <c r="AI10" i="13"/>
  <c r="AG10" i="13"/>
  <c r="AJ10" i="13"/>
  <c r="D11" i="13"/>
  <c r="AH11" i="13"/>
  <c r="E11" i="13"/>
  <c r="AI11" i="13"/>
  <c r="AG11" i="13"/>
  <c r="AJ11" i="13"/>
  <c r="D12" i="13"/>
  <c r="AH12" i="13"/>
  <c r="E12" i="13"/>
  <c r="AI12" i="13"/>
  <c r="AG12" i="13"/>
  <c r="AJ12" i="13"/>
  <c r="D13" i="13"/>
  <c r="AH13" i="13"/>
  <c r="E13" i="13"/>
  <c r="AI13" i="13"/>
  <c r="AG13" i="13"/>
  <c r="AJ13" i="13"/>
  <c r="D14" i="13"/>
  <c r="AH14" i="13"/>
  <c r="E14" i="13"/>
  <c r="AI14" i="13"/>
  <c r="AG14" i="13"/>
  <c r="AJ14" i="13"/>
  <c r="D15" i="13"/>
  <c r="AH15" i="13"/>
  <c r="E15" i="13"/>
  <c r="AI15" i="13"/>
  <c r="AG15" i="13"/>
  <c r="AJ15" i="13"/>
  <c r="D16" i="13"/>
  <c r="AH16" i="13"/>
  <c r="E16" i="13"/>
  <c r="AI16" i="13"/>
  <c r="AG16" i="13"/>
  <c r="AJ16" i="13"/>
  <c r="D17" i="13"/>
  <c r="AH17" i="13"/>
  <c r="E17" i="13"/>
  <c r="AI17" i="13"/>
  <c r="AG17" i="13"/>
  <c r="AJ17" i="13"/>
  <c r="D18" i="13"/>
  <c r="AH18" i="13"/>
  <c r="E18" i="13"/>
  <c r="AI18" i="13"/>
  <c r="AG18" i="13"/>
  <c r="AJ18" i="13"/>
  <c r="D19" i="13"/>
  <c r="AH19" i="13"/>
  <c r="E19" i="13"/>
  <c r="AI19" i="13"/>
  <c r="AG19" i="13"/>
  <c r="AJ19" i="13"/>
  <c r="D20" i="13"/>
  <c r="AH20" i="13"/>
  <c r="E20" i="13"/>
  <c r="AI20" i="13"/>
  <c r="AG20" i="13"/>
  <c r="AJ20" i="13"/>
  <c r="D21" i="13"/>
  <c r="AH21" i="13"/>
  <c r="E21" i="13"/>
  <c r="AI21" i="13"/>
  <c r="AG21" i="13"/>
  <c r="AJ21" i="13"/>
  <c r="D22" i="13"/>
  <c r="AH22" i="13"/>
  <c r="E22" i="13"/>
  <c r="AI22" i="13"/>
  <c r="AG22" i="13"/>
  <c r="AJ22" i="13"/>
  <c r="D23" i="13"/>
  <c r="AH23" i="13"/>
  <c r="E23" i="13"/>
  <c r="AI23" i="13"/>
  <c r="AG23" i="13"/>
  <c r="AJ23" i="13"/>
  <c r="D24" i="13"/>
  <c r="AH24" i="13"/>
  <c r="E24" i="13"/>
  <c r="AI24" i="13"/>
  <c r="AG24" i="13"/>
  <c r="AJ24" i="13"/>
  <c r="E25" i="13"/>
  <c r="AI25" i="13"/>
  <c r="AH25" i="13"/>
  <c r="D26" i="13"/>
  <c r="AH26" i="13"/>
  <c r="E26" i="13"/>
  <c r="AI26" i="13"/>
  <c r="AG26" i="13"/>
  <c r="D27" i="13"/>
  <c r="E27" i="13"/>
  <c r="AI27" i="13"/>
  <c r="AG27" i="13"/>
  <c r="AJ27" i="13"/>
  <c r="D28" i="13"/>
  <c r="AH28" i="13"/>
  <c r="E28" i="13"/>
  <c r="AG28" i="13"/>
  <c r="AJ28" i="13"/>
  <c r="D29" i="13"/>
  <c r="E29" i="13"/>
  <c r="AI29" i="13"/>
  <c r="AG29" i="13"/>
  <c r="AJ29" i="13"/>
  <c r="D30" i="13"/>
  <c r="AH30" i="13"/>
  <c r="E30" i="13"/>
  <c r="AG30" i="13"/>
  <c r="AJ30" i="13"/>
  <c r="D31" i="13"/>
  <c r="E31" i="13"/>
  <c r="AI31" i="13"/>
  <c r="AG31" i="13"/>
  <c r="AJ31" i="13"/>
  <c r="D32" i="13"/>
  <c r="AH32" i="13"/>
  <c r="E32" i="13"/>
  <c r="AI32" i="13"/>
  <c r="AG32" i="13"/>
  <c r="AJ32" i="13"/>
  <c r="E33" i="13"/>
  <c r="AI33" i="13"/>
  <c r="AH33" i="13"/>
  <c r="D34" i="13"/>
  <c r="E34" i="13"/>
  <c r="AI34" i="13"/>
  <c r="AG34" i="13"/>
  <c r="AJ34" i="13"/>
  <c r="D35" i="13"/>
  <c r="AH35" i="13"/>
  <c r="E35" i="13"/>
  <c r="AG35" i="13"/>
  <c r="AJ35" i="13"/>
  <c r="D36" i="13"/>
  <c r="E36" i="13"/>
  <c r="AI36" i="13"/>
  <c r="AG36" i="13"/>
  <c r="AJ36" i="13"/>
  <c r="D37" i="13"/>
  <c r="E37" i="13"/>
  <c r="AI37" i="13"/>
  <c r="AG37" i="13"/>
  <c r="AJ37" i="13"/>
  <c r="D38" i="13"/>
  <c r="E38" i="13"/>
  <c r="AI38" i="13"/>
  <c r="AG38" i="13"/>
  <c r="AJ38" i="13"/>
  <c r="D39" i="13"/>
  <c r="E39" i="13"/>
  <c r="AI39" i="13"/>
  <c r="AG39" i="13"/>
  <c r="AJ39" i="13"/>
  <c r="D40" i="13"/>
  <c r="E40" i="13"/>
  <c r="AI40" i="13"/>
  <c r="AG40" i="13"/>
  <c r="AJ40" i="13"/>
  <c r="D41" i="13"/>
  <c r="E41" i="13"/>
  <c r="AI41" i="13"/>
  <c r="AG41" i="13"/>
  <c r="AJ41" i="13"/>
  <c r="D42" i="13"/>
  <c r="E42" i="13"/>
  <c r="AI42" i="13"/>
  <c r="AG42" i="13"/>
  <c r="AJ42" i="13"/>
  <c r="D43" i="13"/>
  <c r="E43" i="13"/>
  <c r="AI43" i="13"/>
  <c r="AG43" i="13"/>
  <c r="AJ43" i="13"/>
  <c r="D44" i="13"/>
  <c r="E44" i="13"/>
  <c r="AI44" i="13"/>
  <c r="AG44" i="13"/>
  <c r="AJ44" i="13"/>
  <c r="D45" i="13"/>
  <c r="E45" i="13"/>
  <c r="AI45" i="13"/>
  <c r="AG45" i="13"/>
  <c r="AJ45" i="13"/>
  <c r="D46" i="13"/>
  <c r="E46" i="13"/>
  <c r="AI46" i="13"/>
  <c r="AG46" i="13"/>
  <c r="AJ46" i="13"/>
  <c r="D47" i="13"/>
  <c r="E47" i="13"/>
  <c r="AI47" i="13"/>
  <c r="AG47" i="13"/>
  <c r="AJ47" i="13"/>
  <c r="D48" i="13"/>
  <c r="E48" i="13"/>
  <c r="AI48" i="13"/>
  <c r="AG48" i="13"/>
  <c r="AJ48" i="13"/>
  <c r="D49" i="13"/>
  <c r="E49" i="13"/>
  <c r="AI49" i="13"/>
  <c r="AG49" i="13"/>
  <c r="AJ49" i="13"/>
  <c r="D50" i="13"/>
  <c r="E50" i="13"/>
  <c r="AI50" i="13"/>
  <c r="AG50" i="13"/>
  <c r="AJ50" i="13"/>
  <c r="D51" i="13"/>
  <c r="E51" i="13"/>
  <c r="AI51" i="13"/>
  <c r="AG51" i="13"/>
  <c r="AJ51" i="13"/>
  <c r="D52" i="13"/>
  <c r="E52" i="13"/>
  <c r="AI52" i="13"/>
  <c r="AG52" i="13"/>
  <c r="AJ52" i="13"/>
  <c r="D53" i="13"/>
  <c r="E53" i="13"/>
  <c r="AI53" i="13"/>
  <c r="AG53" i="13"/>
  <c r="AJ53" i="13"/>
  <c r="D54" i="13"/>
  <c r="E54" i="13"/>
  <c r="AI54" i="13"/>
  <c r="AG54" i="13"/>
  <c r="AJ54" i="13"/>
  <c r="D55" i="13"/>
  <c r="E55" i="13"/>
  <c r="AI55" i="13"/>
  <c r="AG55" i="13"/>
  <c r="AJ55" i="13"/>
  <c r="AI28" i="13"/>
  <c r="AH34" i="13"/>
  <c r="AI30" i="13"/>
  <c r="AI35" i="13"/>
  <c r="AH31" i="13"/>
  <c r="AH29" i="13"/>
  <c r="AH27" i="13"/>
  <c r="AH55" i="13"/>
  <c r="AH54" i="13"/>
  <c r="AH53" i="13"/>
  <c r="AH52" i="13"/>
  <c r="AH51" i="13"/>
  <c r="AH50" i="13"/>
  <c r="AH49" i="13"/>
  <c r="AH48" i="13"/>
  <c r="AH47" i="13"/>
  <c r="AH46" i="13"/>
  <c r="AH45" i="13"/>
  <c r="AH44" i="13"/>
  <c r="AH43" i="13"/>
  <c r="AH42" i="13"/>
  <c r="AH41" i="13"/>
  <c r="AH40" i="13"/>
  <c r="AH39" i="13"/>
  <c r="AH38" i="13"/>
  <c r="AH37" i="13"/>
  <c r="AH36" i="13"/>
</calcChain>
</file>

<file path=xl/sharedStrings.xml><?xml version="1.0" encoding="utf-8"?>
<sst xmlns="http://schemas.openxmlformats.org/spreadsheetml/2006/main" count="1796" uniqueCount="213">
  <si>
    <t>Orders Intake (Full Group)</t>
  </si>
  <si>
    <t xml:space="preserve">  - Number of Estimates</t>
  </si>
  <si>
    <t xml:space="preserve">  - Highest</t>
  </si>
  <si>
    <t>-</t>
  </si>
  <si>
    <t xml:space="preserve">  - Lowest</t>
  </si>
  <si>
    <t>EBIT reported (Full Group)</t>
  </si>
  <si>
    <t>EBIT adjusted (Full Group)</t>
  </si>
  <si>
    <t>EBT reported (Full Group)</t>
  </si>
  <si>
    <t xml:space="preserve">Net income attr. to shareholders (Full Group) </t>
  </si>
  <si>
    <t>Dividend per share (in Euro)</t>
  </si>
  <si>
    <t>Free Cashflow (Full Group)</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</si>
  <si>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</si>
  <si>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</si>
  <si>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Last Update</t>
  </si>
  <si>
    <t>HSBC 
 Michael Hagmann</t>
  </si>
  <si>
    <t>Bankhaus Lampe 
 Marc Gabriel</t>
  </si>
  <si>
    <t>Bankhaus Metzler 
 David Varga</t>
  </si>
  <si>
    <t>Morgan Stanley 
 Alain Gabriel</t>
  </si>
  <si>
    <t>Société Générale  
 Christian Georges</t>
  </si>
  <si>
    <t>Jefferies 
 Seth Rosenfeld</t>
  </si>
  <si>
    <t>Kepler Cheuvreux 
 Rochus Brauneiser</t>
  </si>
  <si>
    <t>Exane BNP Paribas 
 Sylvain Brunet</t>
  </si>
  <si>
    <t>Alphavalue 
 Hans-Peter Wodniok</t>
  </si>
  <si>
    <t>DZ Bank 
 Dirk Schlamp</t>
  </si>
  <si>
    <t>Warburg Research 
 Björn Voss</t>
  </si>
  <si>
    <t>Baader Helvea 
 Christian Obst</t>
  </si>
  <si>
    <t>Goldman Sachs  
 Kevin Hellegard</t>
  </si>
  <si>
    <t>Deutsche Bank 
 Bastian Synagowitz</t>
  </si>
  <si>
    <t>Citigroup 
 Ephrim Ravi</t>
  </si>
  <si>
    <t>Highest</t>
  </si>
  <si>
    <t>Mean</t>
  </si>
  <si>
    <t>Lowest</t>
  </si>
  <si>
    <t>Number of estimates</t>
  </si>
  <si>
    <t xml:space="preserve">  - Average</t>
  </si>
  <si>
    <t xml:space="preserve">  - Consensus (Median)</t>
  </si>
  <si>
    <t>Financial figures 
in Euro Million</t>
  </si>
  <si>
    <t>Cash flow calculation</t>
  </si>
  <si>
    <t>Segments</t>
  </si>
  <si>
    <t>Sales 
(Full Group)</t>
  </si>
  <si>
    <t>Sales 
(cont operations)</t>
  </si>
  <si>
    <t>EBIT adj 
(cont operations)</t>
  </si>
  <si>
    <t>Total Special items 
(Full Group)</t>
  </si>
  <si>
    <t>EPS reported 
 (Full Group)</t>
  </si>
  <si>
    <t>EPS reported (cont operations)</t>
  </si>
  <si>
    <t>EPS adjusted (cont perations)</t>
  </si>
  <si>
    <t>Dividend 
(in Euro)</t>
  </si>
  <si>
    <t>Operating cash flows 
(Full Group)</t>
  </si>
  <si>
    <t>Cash flow from investing activities 
(Full Group)</t>
  </si>
  <si>
    <t>Capex 
(Full Group)</t>
  </si>
  <si>
    <t>Free Cashflow before M&amp;A 
(cont operations)</t>
  </si>
  <si>
    <t>Net financial debt 
(Full Group)</t>
  </si>
  <si>
    <t>EBIT adj 
margin in % 
(cont operations)</t>
  </si>
  <si>
    <t>Number of shares outstanding 
(in million)</t>
  </si>
  <si>
    <t xml:space="preserve">Net income attr. to shareholders 
(cont operations) </t>
  </si>
  <si>
    <t>Special items effecting EBIT 
(cont operations)</t>
  </si>
  <si>
    <t>Free Cashflow before M&amp;A 
(Full Group)</t>
  </si>
  <si>
    <t>Corporate &amp; Consolidation, 
EBIT adjusted</t>
  </si>
  <si>
    <t>SE, EBIT adjusted</t>
  </si>
  <si>
    <t>thereof Special Materials, 
EBIT adjusted</t>
  </si>
  <si>
    <t>MX, EBIT adjusted</t>
  </si>
  <si>
    <t>IS, EBIT adjusted</t>
  </si>
  <si>
    <t>ET, EBIT adjusted</t>
  </si>
  <si>
    <t>CT, EBIT adjusted</t>
  </si>
  <si>
    <t>Corporate &amp; Consolidation, 
EBITDA adjusted</t>
  </si>
  <si>
    <t>SE, EBITDA adjusted</t>
  </si>
  <si>
    <t>thereof Special Materials, 
EBITDA adjusted</t>
  </si>
  <si>
    <t>MX, EBITDA adjusted</t>
  </si>
  <si>
    <t>IS, EBITDA adjusted</t>
  </si>
  <si>
    <t>ET, EBITDA adjusted</t>
  </si>
  <si>
    <t>CT, EBITDA adjusted</t>
  </si>
  <si>
    <t>Corporate &amp; Consolidation, 
Sales</t>
  </si>
  <si>
    <t xml:space="preserve">SE, Sales </t>
  </si>
  <si>
    <t>thereof Special Materials, 
Sales</t>
  </si>
  <si>
    <t xml:space="preserve">MX, Sales </t>
  </si>
  <si>
    <t xml:space="preserve">IS, Sales </t>
  </si>
  <si>
    <t xml:space="preserve">ET, Sales </t>
  </si>
  <si>
    <t xml:space="preserve">CT, Sales </t>
  </si>
  <si>
    <t>EBITDA adj 
(cont operations)</t>
  </si>
  <si>
    <t>EBITDA adjusted 
(Full Group)</t>
  </si>
  <si>
    <t>EBITDA reported 
(Full Group)</t>
  </si>
  <si>
    <t>Median
overall</t>
  </si>
  <si>
    <t>Median
Core Broker</t>
  </si>
  <si>
    <t>Median 
Core Broker</t>
  </si>
  <si>
    <t>thyssenkrupp FY 17/18 Consensus Estimates</t>
  </si>
  <si>
    <t>NordLB
Holger Fechner</t>
  </si>
  <si>
    <t>Cash in/outflow from M&amp;A 
(Full Group)</t>
  </si>
  <si>
    <t>BoA Merrill Lynch 
Cedar Ekblom</t>
  </si>
  <si>
    <t>Ind. Research / BayernLB 
 Sven Diermeier</t>
  </si>
  <si>
    <t>UBS 
 Carsten 
Riek</t>
  </si>
  <si>
    <t>Commerz-
bank 
 Ingo 
Schachel</t>
  </si>
  <si>
    <t>J.P. Morgan 
 Luke
Nelson</t>
  </si>
  <si>
    <t>Berenberg 
Bank 
-</t>
  </si>
  <si>
    <t>Barclays 
 Lars
Brorson</t>
  </si>
  <si>
    <t>RBC Capital 
-</t>
  </si>
  <si>
    <t>tk Operational KPIs Data Entry_IRM.xlsm</t>
  </si>
  <si>
    <t>Other Filter Values</t>
  </si>
  <si>
    <t>Latest Query Refresh was on 2018/7/19 at 14:00:00.</t>
  </si>
  <si>
    <t>engineering. tomorrow. together.</t>
  </si>
  <si>
    <t>Fiscal year/period</t>
  </si>
  <si>
    <t>009.2018</t>
  </si>
  <si>
    <t>010.2018</t>
  </si>
  <si>
    <t>011.2018</t>
  </si>
  <si>
    <t>012.2018</t>
  </si>
  <si>
    <t>Aggregation Type</t>
  </si>
  <si>
    <t>MTD</t>
  </si>
  <si>
    <t>QTD</t>
  </si>
  <si>
    <t>YTD</t>
  </si>
  <si>
    <t/>
  </si>
  <si>
    <t>Period Value GC</t>
  </si>
  <si>
    <t>Comment</t>
  </si>
  <si>
    <t>GR Item</t>
  </si>
  <si>
    <t>EUR</t>
  </si>
  <si>
    <t>Consensus Orders Intake TK Group</t>
  </si>
  <si>
    <t>Consensus Orders Intake TK Gr continued</t>
  </si>
  <si>
    <t>Consensus Sales TK Group</t>
  </si>
  <si>
    <t>Consensus Sales TK Gr continued</t>
  </si>
  <si>
    <t>Consensus EBITDA tk Group</t>
  </si>
  <si>
    <t>Consensus EBITDA TK Gr continued</t>
  </si>
  <si>
    <t>Consensus Adjusted EBITDA tk Group</t>
  </si>
  <si>
    <t>Consensus Adjusted EBITDA TK Gr continued</t>
  </si>
  <si>
    <t>Consensus EBIT tk Group</t>
  </si>
  <si>
    <t>Consensus EBIT TK Gr continued</t>
  </si>
  <si>
    <t>Consensus Adjusted EBIT tk Group</t>
  </si>
  <si>
    <t>Consensus Adjusted EBIT TK Gr continued</t>
  </si>
  <si>
    <t>Consensus Adj EBIT margin in % tk Group</t>
  </si>
  <si>
    <t>Consensus Adj EBIT margin in % TK Gr continued</t>
  </si>
  <si>
    <t>Consensus Special items effecting EBIT TK Group</t>
  </si>
  <si>
    <t>Consensus Special items effecting EBIT TK Gr continued</t>
  </si>
  <si>
    <t>Consensus EBT tk Group</t>
  </si>
  <si>
    <t>Consensus EBT TK Gr continued</t>
  </si>
  <si>
    <t>Consensus Total Special items TK Group</t>
  </si>
  <si>
    <t>Consensus Total Special items TK Gr continued</t>
  </si>
  <si>
    <t>Consensus Net income attr. to shareholders TK Group</t>
  </si>
  <si>
    <t>Consensus Net income attr. to shareholders TK Gr continued</t>
  </si>
  <si>
    <t>Consensus Number of shares outstanding (in million) TK Group</t>
  </si>
  <si>
    <t>Consensus Number of shares outstanding (in m) TK Gr continue</t>
  </si>
  <si>
    <t>Consensus EPS reported (in Euro) tk Group</t>
  </si>
  <si>
    <t>Consensus EPS reported (in Euro) TK Gr continued</t>
  </si>
  <si>
    <t>Consensus EPS adjusted (in Euro) tk Group</t>
  </si>
  <si>
    <t>Consensus EPS adjusted (in Euro) TK Gr continued</t>
  </si>
  <si>
    <t>Consensus Dividend per share (in Euro) tk Group</t>
  </si>
  <si>
    <t>Consensus Dividend per share (in Euro) TK Gr continued</t>
  </si>
  <si>
    <t>Consensus Operating cash flows TK Group</t>
  </si>
  <si>
    <t>Consensus Operating cash flows TK Gr continued</t>
  </si>
  <si>
    <t>Consensus Cash flow from investing activities tk Group</t>
  </si>
  <si>
    <t>Consensus Cash flow from investing activities TK Gr continue</t>
  </si>
  <si>
    <t>Consensus Capex tk Group</t>
  </si>
  <si>
    <t>Consensus Capex TK Gr continued</t>
  </si>
  <si>
    <t>Consensus Free Cashflow tk Group</t>
  </si>
  <si>
    <t>Consensus Free Cashflow TK Gr continued</t>
  </si>
  <si>
    <t>Consensus Cash inflow/cash outflow from M&amp;A tk Group</t>
  </si>
  <si>
    <t>Consensus Cash inflow/cash outflow from M&amp;A TK Gr continued</t>
  </si>
  <si>
    <t>Consensus Free Cashflow before M&amp;A tk Group</t>
  </si>
  <si>
    <t>Consensus Free Cashflow before M&amp;A TK Gr continued</t>
  </si>
  <si>
    <t>Consensus Net financial debt TK Group</t>
  </si>
  <si>
    <t>Consensus Net financial debt TK Gr continued</t>
  </si>
  <si>
    <t>Consensus Sales BA CT</t>
  </si>
  <si>
    <t>Consensus Adjusted EBITDA BA CT</t>
  </si>
  <si>
    <t>Consensus Adjusted EBIT BA CT</t>
  </si>
  <si>
    <t>Consensus Sales BA ET</t>
  </si>
  <si>
    <t>Consensus Adjusted EBITDA BA ET</t>
  </si>
  <si>
    <t>Consensus Adjusted EBIT BA ET</t>
  </si>
  <si>
    <t>Consensus Sales BA IS</t>
  </si>
  <si>
    <t>Consensus Adjusted EBITDA BA IS</t>
  </si>
  <si>
    <t>Consensus Adjusted EBIT BA IS</t>
  </si>
  <si>
    <t>Consensus Sales BA MX</t>
  </si>
  <si>
    <t>Consensus Adjusted EBITDA BA MX</t>
  </si>
  <si>
    <t>Consensus Adjusted EBIT BA MX</t>
  </si>
  <si>
    <t>Consensus Sales BA SE</t>
  </si>
  <si>
    <t>Consensus Adjusted EBITDA BA SE</t>
  </si>
  <si>
    <t>Consensus Adjusted EBIT BA SE</t>
  </si>
  <si>
    <t>Consensus Sales BA Corp &amp; Cons</t>
  </si>
  <si>
    <t>Consensus Adjusted EBITDA BA Corp &amp; Cons</t>
  </si>
  <si>
    <t>Consensus Adjusted EBIT BA Corp &amp; Cons</t>
  </si>
  <si>
    <t>Q3/18</t>
  </si>
  <si>
    <t>Q4/18</t>
  </si>
  <si>
    <t>10.08.2018</t>
  </si>
  <si>
    <t>Credit Suisse 
-</t>
  </si>
  <si>
    <t>27.09.2018</t>
  </si>
  <si>
    <t>10.10.2018</t>
  </si>
  <si>
    <t>09.11.2018</t>
  </si>
  <si>
    <t>08.11.2018</t>
  </si>
  <si>
    <t>13.11.2018</t>
  </si>
  <si>
    <t>14.11.2018</t>
  </si>
  <si>
    <t>12.11.2018</t>
  </si>
  <si>
    <t>15.11.2018</t>
  </si>
  <si>
    <t>FY/19</t>
  </si>
  <si>
    <t>Note: Currently only FY18/19e available. Quarters should be available Dec 7th 2018</t>
  </si>
  <si>
    <t>10.12.2018</t>
  </si>
  <si>
    <t>Macquarie 
 Ioannis 
Masvoulas</t>
  </si>
  <si>
    <t xml:space="preserve">Materials Services,  Sales </t>
  </si>
  <si>
    <t xml:space="preserve">Steel Europe,  Sales </t>
  </si>
  <si>
    <t>Corporate &amp; Consolidation,  Sales</t>
  </si>
  <si>
    <t>Marine Systems,  EBIT adjusted</t>
  </si>
  <si>
    <t>Materials Services,  EBIT adjusted</t>
  </si>
  <si>
    <t>Steel Europe,  EBIT adjusted</t>
  </si>
  <si>
    <t>Marine Systems,  Sales</t>
  </si>
  <si>
    <t>Sales</t>
  </si>
  <si>
    <t>EBIT adjusted</t>
  </si>
  <si>
    <t>Net income attr. to shareholders</t>
  </si>
  <si>
    <t>EPS reported (in Euro)</t>
  </si>
  <si>
    <t>Free Cashflow before M&amp;A</t>
  </si>
  <si>
    <t>Corporate &amp; Consolidation,  EBIT adjusted</t>
  </si>
  <si>
    <t>FY 19/20 E</t>
  </si>
  <si>
    <t xml:space="preserve">Automotive Technology,  Sales </t>
  </si>
  <si>
    <t xml:space="preserve">Industrial Components,  Sales </t>
  </si>
  <si>
    <t xml:space="preserve">Plant Technology,  Sales </t>
  </si>
  <si>
    <t>Automotive Technology,  EBIT adjusted</t>
  </si>
  <si>
    <t>Industrial Components,  EBIT adjusted</t>
  </si>
  <si>
    <t>Plant Technology,  EBIT adjusted</t>
  </si>
  <si>
    <t>Vara Research - thyssenkrupp Earnings Estimates as of August 6, 2020</t>
  </si>
  <si>
    <t>Q3 19/20 E</t>
  </si>
  <si>
    <t>continuing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</si>
</sst>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000"/>
    <numFmt numFmtId="168" formatCode="dddd\,\ mmmm\ dd\,\ yyyy\ h:mm:ss\ AM/PM"/>
    <numFmt numFmtId="169" formatCode="mmmm\ dd\,\ yyyy\ hh:mm"/>
    <numFmt numFmtId="170" formatCode="#,##0.000000000;\-#,##0.000000000;#,##0.000000000"/>
    <numFmt numFmtId="171" formatCode="#,##0.0;\-#,##0.0;#,##0.0"/>
  </numFmts>
  <fonts count="33" x14ac:knownFonts="1">
    <font>
      <sz val="11"/>
      <name val="Calibri"/>
    </font>
    <font>
      <sz val="11"/>
      <color theme="1"/>
      <name val="Calibri"/>
      <family val="2"/>
      <scheme val="minor"/>
    </font>
    <font>
      <sz val="10"/>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1"/>
      <name val="Calibri"/>
      <family val="2"/>
    </font>
    <font>
      <b/>
      <sz val="10"/>
      <color theme="7"/>
      <name val="Verdana"/>
      <family val="2"/>
    </font>
    <font>
      <sz val="10"/>
      <color indexed="9"/>
      <name val="Verdana"/>
      <family val="2"/>
    </font>
    <font>
      <b/>
      <sz val="10"/>
      <color theme="0"/>
      <name val="Verdana"/>
      <family val="2"/>
    </font>
    <font>
      <b/>
      <sz val="10"/>
      <color rgb="FFFFCC00"/>
      <name val="Verdana"/>
      <family val="2"/>
    </font>
    <font>
      <sz val="8"/>
      <color rgb="FF000000"/>
      <name val="TKTypeRegular"/>
      <family val="2"/>
    </font>
    <font>
      <b/>
      <sz val="8"/>
      <color rgb="FF000000"/>
      <name val="TKTypeRegular"/>
      <family val="2"/>
    </font>
    <font>
      <sz val="11"/>
      <color rgb="FF000000"/>
      <name val="Calibri"/>
      <family val="2"/>
    </font>
    <font>
      <sz val="9"/>
      <color theme="1"/>
      <name val="TKTypeRegular"/>
      <family val="2"/>
    </font>
    <font>
      <sz val="14"/>
      <color rgb="FF4B5564"/>
      <name val="TKTypeBold"/>
      <family val="2"/>
    </font>
    <font>
      <sz val="12"/>
      <color rgb="FF4B5564"/>
      <name val="TKTypeBold"/>
      <family val="2"/>
    </font>
    <font>
      <sz val="10"/>
      <color theme="1" tint="0.34998626667073579"/>
      <name val="TKTypeBold"/>
      <family val="2"/>
    </font>
    <font>
      <sz val="18"/>
      <color rgb="FF00A0F5"/>
      <name val="TKTypeRegular"/>
      <family val="2"/>
    </font>
    <font>
      <sz val="9"/>
      <color theme="1"/>
      <name val="Calibri"/>
      <family val="2"/>
      <scheme val="minor"/>
    </font>
    <font>
      <sz val="11"/>
      <color theme="0" tint="-0.249977111117893"/>
      <name val="Calibri"/>
      <family val="2"/>
    </font>
    <font>
      <b/>
      <sz val="8"/>
      <color rgb="FF000000"/>
      <name val="TKTypeRegular"/>
      <family val="2"/>
    </font>
    <font>
      <sz val="8"/>
      <color rgb="FF000000"/>
      <name val="TKTypeRegular"/>
      <family val="2"/>
    </font>
    <font>
      <sz val="11"/>
      <name val="Calibri"/>
      <family val="2"/>
    </font>
    <font>
      <sz val="11"/>
      <color rgb="FFFF0000"/>
      <name val="Calibri"/>
      <family val="2"/>
    </font>
    <font>
      <b/>
      <sz val="10"/>
      <color rgb="FFFF0000"/>
      <name val="Verdana"/>
      <family val="2"/>
    </font>
    <font>
      <b/>
      <sz val="10"/>
      <color theme="1"/>
      <name val="Verdana"/>
      <family val="2"/>
    </font>
    <font>
      <sz val="10"/>
      <color theme="1"/>
      <name val="Verdana"/>
      <family val="2"/>
    </font>
    <font>
      <b/>
      <sz val="14"/>
      <color rgb="FFFFFF00"/>
      <name val="Verdana"/>
      <family val="2"/>
    </font>
  </fonts>
  <fills count="24">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D8D8D8"/>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00A0F5"/>
        <bgColor indexed="64"/>
      </patternFill>
    </fill>
    <fill>
      <patternFill patternType="solid">
        <fgColor rgb="FF74C4EF"/>
        <bgColor indexed="64"/>
      </patternFill>
    </fill>
    <fill>
      <patternFill patternType="solid">
        <fgColor rgb="FF003C7D"/>
        <bgColor indexed="64"/>
      </patternFill>
    </fill>
    <fill>
      <patternFill patternType="solid">
        <fgColor rgb="FF51AEE2"/>
        <bgColor indexed="64"/>
      </patternFill>
    </fill>
    <fill>
      <patternFill patternType="solid">
        <fgColor rgb="FFFFFFFF"/>
        <bgColor rgb="FF000000"/>
      </patternFill>
    </fill>
    <fill>
      <gradientFill degree="90">
        <stop position="0">
          <color rgb="FFDDE2E7"/>
        </stop>
        <stop position="1">
          <color rgb="FFCED3D8"/>
        </stop>
      </gradientFill>
    </fill>
    <fill>
      <patternFill patternType="solid">
        <fgColor rgb="FFDDDDDD"/>
        <bgColor indexed="64"/>
      </patternFill>
    </fill>
    <fill>
      <patternFill patternType="solid">
        <fgColor rgb="FFFFFF00"/>
        <bgColor indexed="64"/>
      </patternFill>
    </fill>
  </fills>
  <borders count="134">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style="medium">
        <color indexed="64"/>
      </left>
      <right/>
      <top style="medium">
        <color indexed="64"/>
      </top>
      <bottom style="thin">
        <color rgb="FFFFFFFF"/>
      </bottom>
      <diagonal/>
    </border>
    <border>
      <left style="medium">
        <color indexed="64"/>
      </left>
      <right/>
      <top/>
      <bottom style="thin">
        <color rgb="FFFFFFFF"/>
      </bottom>
      <diagonal/>
    </border>
    <border>
      <left style="medium">
        <color indexed="64"/>
      </left>
      <right/>
      <top/>
      <bottom style="medium">
        <color indexed="64"/>
      </bottom>
      <diagonal/>
    </border>
    <border>
      <left/>
      <right style="medium">
        <color rgb="FFFFFFFF"/>
      </right>
      <top/>
      <bottom style="thin">
        <color indexed="64"/>
      </bottom>
      <diagonal/>
    </border>
    <border>
      <left/>
      <right style="thin">
        <color indexed="64"/>
      </right>
      <top/>
      <bottom style="thin">
        <color indexed="64"/>
      </bottom>
      <diagonal/>
    </border>
    <border>
      <left/>
      <right/>
      <top/>
      <bottom style="medium">
        <color rgb="FFFFFFFF"/>
      </bottom>
      <diagonal/>
    </border>
    <border>
      <left style="medium">
        <color indexed="64"/>
      </left>
      <right/>
      <top/>
      <bottom/>
      <diagonal/>
    </border>
    <border>
      <left/>
      <right style="medium">
        <color indexed="64"/>
      </right>
      <top/>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rgb="FF808080"/>
      </top>
      <bottom/>
      <diagonal/>
    </border>
    <border>
      <left style="medium">
        <color rgb="FF808080"/>
      </left>
      <right/>
      <top style="medium">
        <color rgb="FF808080"/>
      </top>
      <bottom/>
      <diagonal/>
    </border>
    <border>
      <left style="medium">
        <color theme="0"/>
      </left>
      <right style="medium">
        <color theme="0"/>
      </right>
      <top/>
      <bottom style="medium">
        <color rgb="FFFFFFFF"/>
      </bottom>
      <diagonal/>
    </border>
    <border>
      <left style="medium">
        <color theme="0"/>
      </left>
      <right style="thin">
        <color theme="0"/>
      </right>
      <top/>
      <bottom style="medium">
        <color rgb="FFFFFFFF"/>
      </bottom>
      <diagonal/>
    </border>
    <border>
      <left/>
      <right style="thin">
        <color theme="0"/>
      </right>
      <top/>
      <bottom style="medium">
        <color rgb="FFFFFFFF"/>
      </bottom>
      <diagonal/>
    </border>
    <border>
      <left style="medium">
        <color theme="0"/>
      </left>
      <right style="medium">
        <color theme="0"/>
      </right>
      <top/>
      <bottom/>
      <diagonal/>
    </border>
    <border>
      <left style="medium">
        <color theme="0"/>
      </left>
      <right style="thin">
        <color theme="0"/>
      </right>
      <top/>
      <bottom/>
      <diagonal/>
    </border>
    <border>
      <left/>
      <right style="thin">
        <color theme="0"/>
      </right>
      <top/>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style="medium">
        <color indexed="64"/>
      </right>
      <top style="medium">
        <color indexed="64"/>
      </top>
      <bottom style="medium">
        <color indexed="64"/>
      </bottom>
      <diagonal/>
    </border>
    <border>
      <left/>
      <right style="medium">
        <color theme="0"/>
      </right>
      <top/>
      <bottom style="medium">
        <color theme="0"/>
      </bottom>
      <diagonal/>
    </border>
    <border>
      <left/>
      <right style="medium">
        <color rgb="FFFFFFFF"/>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rgb="FFFFFFFF"/>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FFFFFF"/>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FFFFFF"/>
      </right>
      <top/>
      <bottom style="thin">
        <color rgb="FF000000"/>
      </bottom>
      <diagonal/>
    </border>
    <border>
      <left/>
      <right style="medium">
        <color rgb="FFFFFFFF"/>
      </right>
      <top/>
      <bottom style="thin">
        <color rgb="FF000000"/>
      </bottom>
      <diagonal/>
    </border>
    <border>
      <left/>
      <right style="medium">
        <color indexed="64"/>
      </right>
      <top/>
      <bottom style="thin">
        <color rgb="FF00000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right style="thin">
        <color theme="0"/>
      </right>
      <top style="medium">
        <color theme="0"/>
      </top>
      <bottom style="medium">
        <color rgb="FFFFFFFF"/>
      </bottom>
      <diagonal/>
    </border>
    <border>
      <left/>
      <right/>
      <top style="medium">
        <color theme="0"/>
      </top>
      <bottom style="medium">
        <color rgb="FFFFFFFF"/>
      </bottom>
      <diagonal/>
    </border>
    <border>
      <left style="medium">
        <color theme="0"/>
      </left>
      <right style="medium">
        <color theme="0"/>
      </right>
      <top style="medium">
        <color theme="0"/>
      </top>
      <bottom style="medium">
        <color rgb="FFFFFFFF"/>
      </bottom>
      <diagonal/>
    </border>
    <border>
      <left style="medium">
        <color theme="0"/>
      </left>
      <right style="thin">
        <color theme="0"/>
      </right>
      <top style="medium">
        <color theme="0"/>
      </top>
      <bottom style="medium">
        <color rgb="FFFFFFFF"/>
      </bottom>
      <diagonal/>
    </border>
    <border>
      <left/>
      <right style="thin">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thin">
        <color theme="0"/>
      </right>
      <top style="medium">
        <color rgb="FFFFFFFF"/>
      </top>
      <bottom style="medium">
        <color theme="0"/>
      </bottom>
      <diagonal/>
    </border>
    <border>
      <left/>
      <right/>
      <top style="medium">
        <color rgb="FFFFFFFF"/>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right style="thin">
        <color theme="0"/>
      </right>
      <top/>
      <bottom style="medium">
        <color theme="0"/>
      </bottom>
      <diagonal/>
    </border>
    <border>
      <left style="medium">
        <color theme="0"/>
      </left>
      <right style="thin">
        <color theme="0"/>
      </right>
      <top/>
      <bottom style="medium">
        <color theme="0"/>
      </bottom>
      <diagonal/>
    </border>
    <border>
      <left style="medium">
        <color indexed="64"/>
      </left>
      <right style="medium">
        <color rgb="FFFFFFFF"/>
      </right>
      <top style="thin">
        <color rgb="FF000000"/>
      </top>
      <bottom style="thin">
        <color indexed="64"/>
      </bottom>
      <diagonal/>
    </border>
    <border>
      <left/>
      <right style="medium">
        <color rgb="FFFFFFFF"/>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medium">
        <color rgb="FFFFFFFF"/>
      </right>
      <top style="thin">
        <color indexed="64"/>
      </top>
      <bottom style="thin">
        <color indexed="64"/>
      </bottom>
      <diagonal/>
    </border>
    <border>
      <left/>
      <right style="medium">
        <color rgb="FFFFFFFF"/>
      </right>
      <top style="thin">
        <color indexed="64"/>
      </top>
      <bottom style="thin">
        <color indexed="64"/>
      </bottom>
      <diagonal/>
    </border>
    <border>
      <left/>
      <right style="medium">
        <color indexed="64"/>
      </right>
      <top style="thin">
        <color indexed="64"/>
      </top>
      <bottom style="thin">
        <color indexed="64"/>
      </bottom>
      <diagonal/>
    </border>
    <border>
      <left style="medium">
        <color rgb="FFFFFFFF"/>
      </left>
      <right style="medium">
        <color rgb="FFFFFFFF"/>
      </right>
      <top style="thin">
        <color indexed="64"/>
      </top>
      <bottom style="thin">
        <color indexed="64"/>
      </bottom>
      <diagonal/>
    </border>
    <border>
      <left style="medium">
        <color indexed="64"/>
      </left>
      <right style="medium">
        <color rgb="FFFFFFFF"/>
      </right>
      <top/>
      <bottom style="thin">
        <color indexed="64"/>
      </bottom>
      <diagonal/>
    </border>
    <border>
      <left/>
      <right style="medium">
        <color indexed="64"/>
      </right>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bottom style="double">
        <color indexed="64"/>
      </bottom>
      <diagonal/>
    </border>
    <border>
      <left style="medium">
        <color theme="0"/>
      </left>
      <right style="medium">
        <color theme="0"/>
      </right>
      <top style="medium">
        <color theme="0"/>
      </top>
      <bottom style="double">
        <color indexed="64"/>
      </bottom>
      <diagonal/>
    </border>
    <border>
      <left/>
      <right/>
      <top/>
      <bottom style="double">
        <color indexed="64"/>
      </bottom>
      <diagonal/>
    </border>
    <border>
      <left/>
      <right style="thin">
        <color theme="0"/>
      </right>
      <top/>
      <bottom style="double">
        <color indexed="64"/>
      </bottom>
      <diagonal/>
    </border>
    <border>
      <left style="medium">
        <color indexed="64"/>
      </left>
      <right style="medium">
        <color rgb="FFFFFFFF"/>
      </right>
      <top style="thin">
        <color rgb="FF000000"/>
      </top>
      <bottom style="double">
        <color indexed="64"/>
      </bottom>
      <diagonal/>
    </border>
    <border>
      <left/>
      <right style="medium">
        <color rgb="FFFFFFFF"/>
      </right>
      <top style="thin">
        <color rgb="FF000000"/>
      </top>
      <bottom style="double">
        <color indexed="64"/>
      </bottom>
      <diagonal/>
    </border>
    <border>
      <left/>
      <right style="medium">
        <color indexed="64"/>
      </right>
      <top style="thin">
        <color rgb="FF000000"/>
      </top>
      <bottom style="double">
        <color indexed="64"/>
      </bottom>
      <diagonal/>
    </border>
    <border>
      <left style="medium">
        <color theme="0"/>
      </left>
      <right style="thin">
        <color theme="0"/>
      </right>
      <top/>
      <bottom style="double">
        <color indexed="64"/>
      </bottom>
      <diagonal/>
    </border>
    <border>
      <left style="medium">
        <color indexed="64"/>
      </left>
      <right style="medium">
        <color rgb="FFFFFFFF"/>
      </right>
      <top style="thin">
        <color indexed="64"/>
      </top>
      <bottom style="double">
        <color indexed="64"/>
      </bottom>
      <diagonal/>
    </border>
    <border>
      <left/>
      <right style="medium">
        <color rgb="FFFFFFFF"/>
      </right>
      <top style="thin">
        <color indexed="64"/>
      </top>
      <bottom style="double">
        <color indexed="64"/>
      </bottom>
      <diagonal/>
    </border>
    <border>
      <left/>
      <right style="medium">
        <color indexed="64"/>
      </right>
      <top style="thin">
        <color indexed="64"/>
      </top>
      <bottom style="double">
        <color indexed="64"/>
      </bottom>
      <diagonal/>
    </border>
    <border>
      <left style="medium">
        <color theme="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rgb="FFFFFFFF"/>
      </top>
      <bottom style="medium">
        <color rgb="FFFFFFFF"/>
      </bottom>
      <diagonal/>
    </border>
    <border>
      <left style="medium">
        <color indexed="64"/>
      </left>
      <right style="medium">
        <color rgb="FFFFFFFF"/>
      </right>
      <top style="medium">
        <color indexed="64"/>
      </top>
      <bottom style="thin">
        <color rgb="FF000000"/>
      </bottom>
      <diagonal/>
    </border>
    <border>
      <left style="medium">
        <color indexed="64"/>
      </left>
      <right style="medium">
        <color rgb="FFFFFFFF"/>
      </right>
      <top style="thin">
        <color rgb="FF000000"/>
      </top>
      <bottom style="medium">
        <color indexed="64"/>
      </bottom>
      <diagonal/>
    </border>
    <border>
      <left/>
      <right style="medium">
        <color rgb="FFFFFFFF"/>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rgb="FFFFFFFF"/>
      </left>
      <right style="thin">
        <color indexed="64"/>
      </right>
      <top style="thin">
        <color indexed="64"/>
      </top>
      <bottom style="thin">
        <color indexed="64"/>
      </bottom>
      <diagonal/>
    </border>
    <border>
      <left style="medium">
        <color theme="0"/>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rgb="FF000000"/>
      </bottom>
      <diagonal/>
    </border>
    <border>
      <left/>
      <right style="thin">
        <color indexed="64"/>
      </right>
      <top style="thin">
        <color rgb="FF000000"/>
      </top>
      <bottom style="double">
        <color indexed="64"/>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rgb="FF4B5564"/>
      </bottom>
      <diagonal/>
    </border>
    <border>
      <left style="thin">
        <color theme="3" tint="-0.24994659260841701"/>
      </left>
      <right style="thin">
        <color theme="3" tint="-0.24994659260841701"/>
      </right>
      <top style="thin">
        <color theme="3" tint="-0.24994659260841701"/>
      </top>
      <bottom style="thin">
        <color rgb="FF808080"/>
      </bottom>
      <diagonal/>
    </border>
    <border>
      <left style="thin">
        <color theme="3" tint="-0.24994659260841701"/>
      </left>
      <right style="thin">
        <color theme="3" tint="-0.24994659260841701"/>
      </right>
      <top style="thin">
        <color rgb="FF808080"/>
      </top>
      <bottom style="thin">
        <color rgb="FF808080"/>
      </bottom>
      <diagonal/>
    </border>
    <border>
      <left style="thin">
        <color theme="3" tint="-0.24994659260841701"/>
      </left>
      <right style="thin">
        <color theme="3" tint="-0.24994659260841701"/>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thin">
        <color rgb="FF808080"/>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theme="3" tint="-0.24994659260841701"/>
      </bottom>
      <diagonal/>
    </border>
    <border>
      <left/>
      <right style="medium">
        <color indexed="64"/>
      </right>
      <top style="medium">
        <color indexed="64"/>
      </top>
      <bottom style="thin">
        <color rgb="FFFFFFFF"/>
      </bottom>
      <diagonal/>
    </border>
    <border>
      <left/>
      <right style="medium">
        <color indexed="64"/>
      </right>
      <top/>
      <bottom style="thin">
        <color rgb="FFFFFFFF"/>
      </bottom>
      <diagonal/>
    </border>
    <border>
      <left/>
      <right style="medium">
        <color indexed="64"/>
      </right>
      <top style="thin">
        <color rgb="FFFFFFFF"/>
      </top>
      <bottom style="thin">
        <color theme="0"/>
      </bottom>
      <diagonal/>
    </border>
    <border>
      <left/>
      <right style="medium">
        <color indexed="64"/>
      </right>
      <top/>
      <bottom style="medium">
        <color indexed="64"/>
      </bottom>
      <diagonal/>
    </border>
    <border>
      <left/>
      <right style="medium">
        <color indexed="64"/>
      </right>
      <top style="thin">
        <color theme="0"/>
      </top>
      <bottom style="medium">
        <color indexed="64"/>
      </bottom>
      <diagonal/>
    </border>
    <border>
      <left/>
      <right style="medium">
        <color indexed="64"/>
      </right>
      <top style="thin">
        <color rgb="FFFFFFFF"/>
      </top>
      <bottom style="thin">
        <color rgb="FFFFFFFF"/>
      </bottom>
      <diagonal/>
    </border>
    <border>
      <left/>
      <right style="medium">
        <color indexed="64"/>
      </right>
      <top style="thin">
        <color theme="0"/>
      </top>
      <bottom style="thin">
        <color theme="0"/>
      </bottom>
      <diagonal/>
    </border>
    <border>
      <left/>
      <right style="medium">
        <color indexed="64"/>
      </right>
      <top style="thin">
        <color theme="0"/>
      </top>
      <bottom style="thin">
        <color rgb="FFFFFFFF"/>
      </bottom>
      <diagonal/>
    </border>
    <border>
      <left style="medium">
        <color indexed="64"/>
      </left>
      <right/>
      <top style="medium">
        <color indexed="64"/>
      </top>
      <bottom style="medium">
        <color rgb="FF808080"/>
      </bottom>
      <diagonal/>
    </border>
    <border>
      <left/>
      <right style="medium">
        <color indexed="64"/>
      </right>
      <top style="medium">
        <color indexed="64"/>
      </top>
      <bottom style="medium">
        <color rgb="FF808080"/>
      </bottom>
      <diagonal/>
    </border>
    <border>
      <left style="medium">
        <color indexed="64"/>
      </left>
      <right/>
      <top style="medium">
        <color rgb="FF808080"/>
      </top>
      <bottom style="medium">
        <color indexed="64"/>
      </bottom>
      <diagonal/>
    </border>
    <border>
      <left/>
      <right style="medium">
        <color indexed="64"/>
      </right>
      <top style="medium">
        <color rgb="FF808080"/>
      </top>
      <bottom style="medium">
        <color indexed="64"/>
      </bottom>
      <diagonal/>
    </border>
    <border>
      <left/>
      <right/>
      <top/>
      <bottom style="medium">
        <color indexed="64"/>
      </bottom>
      <diagonal/>
    </border>
    <border>
      <left/>
      <right/>
      <top style="medium">
        <color rgb="FF808080"/>
      </top>
      <bottom style="medium">
        <color indexed="64"/>
      </bottom>
      <diagonal/>
    </border>
    <border>
      <left/>
      <right/>
      <top style="medium">
        <color indexed="64"/>
      </top>
      <bottom/>
      <diagonal/>
    </border>
    <border>
      <left/>
      <right/>
      <top/>
      <bottom style="medium">
        <color rgb="FF808080"/>
      </bottom>
      <diagonal/>
    </border>
    <border>
      <left style="thin">
        <color rgb="FFFFFFFF"/>
      </left>
      <right/>
      <top style="medium">
        <color indexed="64"/>
      </top>
      <bottom style="thin">
        <color rgb="FFFFFFFF"/>
      </bottom>
      <diagonal/>
    </border>
    <border>
      <left style="thin">
        <color rgb="FFFFFFFF"/>
      </left>
      <right/>
      <top style="thin">
        <color rgb="FFFFFFFF"/>
      </top>
      <bottom style="thin">
        <color theme="0"/>
      </bottom>
      <diagonal/>
    </border>
    <border>
      <left style="thin">
        <color rgb="FFFFFFFF"/>
      </left>
      <right/>
      <top/>
      <bottom style="medium">
        <color indexed="64"/>
      </bottom>
      <diagonal/>
    </border>
    <border>
      <left style="thin">
        <color rgb="FFFFFFFF"/>
      </left>
      <right/>
      <top/>
      <bottom/>
      <diagonal/>
    </border>
    <border>
      <left style="thin">
        <color rgb="FFFFFFFF"/>
      </left>
      <right/>
      <top style="thin">
        <color theme="0"/>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theme="0"/>
      </bottom>
      <diagonal/>
    </border>
    <border>
      <left style="thin">
        <color rgb="FFFFFFFF"/>
      </left>
      <right style="thin">
        <color rgb="FFFFFFFF"/>
      </right>
      <top/>
      <bottom style="medium">
        <color indexed="64"/>
      </bottom>
      <diagonal/>
    </border>
    <border>
      <left style="thin">
        <color rgb="FFFFFFFF"/>
      </left>
      <right/>
      <top style="thin">
        <color rgb="FFFFFFFF"/>
      </top>
      <bottom style="thin">
        <color rgb="FFFFFFFF"/>
      </bottom>
      <diagonal/>
    </border>
    <border>
      <left style="thin">
        <color rgb="FFFFFFFF"/>
      </left>
      <right/>
      <top style="thin">
        <color theme="0"/>
      </top>
      <bottom style="thin">
        <color theme="0"/>
      </bottom>
      <diagonal/>
    </border>
    <border>
      <left style="thin">
        <color rgb="FFFFFFFF"/>
      </left>
      <right/>
      <top style="thin">
        <color theme="0"/>
      </top>
      <bottom style="thin">
        <color rgb="FFFFFFFF"/>
      </bottom>
      <diagonal/>
    </border>
  </borders>
  <cellStyleXfs count="18">
    <xf numFmtId="0" fontId="0" fillId="0" borderId="0"/>
    <xf numFmtId="0" fontId="4" fillId="4" borderId="2"/>
    <xf numFmtId="0" fontId="2" fillId="5" borderId="2"/>
    <xf numFmtId="0" fontId="4" fillId="6" borderId="2"/>
    <xf numFmtId="0" fontId="2" fillId="7" borderId="4"/>
    <xf numFmtId="0" fontId="7" fillId="8" borderId="4"/>
    <xf numFmtId="0" fontId="8" fillId="9" borderId="4"/>
    <xf numFmtId="0" fontId="9" fillId="10" borderId="4"/>
    <xf numFmtId="0" fontId="2" fillId="11" borderId="5">
      <alignment horizontal="center"/>
    </xf>
    <xf numFmtId="0" fontId="2" fillId="5" borderId="5">
      <alignment horizontal="center"/>
    </xf>
    <xf numFmtId="0" fontId="6" fillId="3" borderId="3">
      <alignment horizontal="center" vertical="center"/>
    </xf>
    <xf numFmtId="0" fontId="1" fillId="0" borderId="0"/>
    <xf numFmtId="0" fontId="10" fillId="0" borderId="0"/>
    <xf numFmtId="167" fontId="15" fillId="20" borderId="97" applyNumberFormat="0" applyAlignment="0" applyProtection="0">
      <alignment horizontal="left" vertical="center" indent="1"/>
    </xf>
    <xf numFmtId="167" fontId="15" fillId="21" borderId="98" applyNumberFormat="0" applyAlignment="0" applyProtection="0">
      <alignment horizontal="left" vertical="center" indent="1"/>
    </xf>
    <xf numFmtId="0" fontId="16" fillId="21" borderId="97" applyNumberFormat="0" applyAlignment="0" applyProtection="0">
      <alignment horizontal="left" vertical="center" indent="1"/>
    </xf>
    <xf numFmtId="164" fontId="27" fillId="0" borderId="0" applyFont="0" applyFill="0" applyBorder="0" applyAlignment="0" applyProtection="0"/>
    <xf numFmtId="164" fontId="10" fillId="0" borderId="0" applyFont="0" applyFill="0" applyBorder="0" applyAlignment="0" applyProtection="0"/>
  </cellStyleXfs>
  <cellXfs count="406">
    <xf numFmtId="0" fontId="0" fillId="0" borderId="0" xfId="0"/>
    <xf numFmtId="0" fontId="0" fillId="0" borderId="0" xfId="0"/>
    <xf numFmtId="0" fontId="5" fillId="2" borderId="0" xfId="0" applyFont="1" applyFill="1" applyAlignment="1">
      <alignment horizontal="right"/>
    </xf>
    <xf numFmtId="165" fontId="0" fillId="2" borderId="0" xfId="0" applyNumberFormat="1" applyFill="1" applyAlignment="1">
      <alignment horizontal="right"/>
    </xf>
    <xf numFmtId="165" fontId="5" fillId="2" borderId="0" xfId="0" applyNumberFormat="1" applyFont="1" applyFill="1" applyAlignment="1">
      <alignment horizontal="right"/>
    </xf>
    <xf numFmtId="4" fontId="0" fillId="2" borderId="0" xfId="0" applyNumberFormat="1" applyFill="1" applyAlignment="1">
      <alignment horizontal="right"/>
    </xf>
    <xf numFmtId="4" fontId="5" fillId="2" borderId="0" xfId="0" applyNumberFormat="1" applyFont="1" applyFill="1" applyAlignment="1">
      <alignment horizontal="right"/>
    </xf>
    <xf numFmtId="0" fontId="0" fillId="0" borderId="0" xfId="0" applyAlignment="1">
      <alignment horizontal="right" indent="1"/>
    </xf>
    <xf numFmtId="0" fontId="1" fillId="0" borderId="0" xfId="11"/>
    <xf numFmtId="0" fontId="1" fillId="0" borderId="0" xfId="11" applyAlignment="1">
      <alignment horizontal="center"/>
    </xf>
    <xf numFmtId="165" fontId="2" fillId="0" borderId="0" xfId="11" applyNumberFormat="1" applyFont="1" applyAlignment="1">
      <alignment horizontal="right"/>
    </xf>
    <xf numFmtId="0" fontId="2" fillId="0" borderId="0" xfId="11" applyFont="1"/>
    <xf numFmtId="0" fontId="1" fillId="0" borderId="0" xfId="11" applyAlignment="1">
      <alignment vertical="center"/>
    </xf>
    <xf numFmtId="165" fontId="2" fillId="12" borderId="11" xfId="11" applyNumberFormat="1" applyFont="1" applyFill="1" applyBorder="1" applyAlignment="1">
      <alignment horizontal="center" vertical="center"/>
    </xf>
    <xf numFmtId="165" fontId="4" fillId="13" borderId="11" xfId="11" applyNumberFormat="1" applyFont="1" applyFill="1" applyBorder="1" applyAlignment="1">
      <alignment horizontal="center" vertical="center"/>
    </xf>
    <xf numFmtId="165" fontId="4" fillId="13" borderId="20" xfId="11" applyNumberFormat="1" applyFont="1" applyFill="1" applyBorder="1" applyAlignment="1">
      <alignment horizontal="center" vertical="center"/>
    </xf>
    <xf numFmtId="165" fontId="2" fillId="12" borderId="19" xfId="11" applyNumberFormat="1" applyFont="1" applyFill="1" applyBorder="1" applyAlignment="1">
      <alignment horizontal="center" vertical="center"/>
    </xf>
    <xf numFmtId="0" fontId="1" fillId="0" borderId="0" xfId="11" applyBorder="1" applyAlignment="1">
      <alignment vertical="center"/>
    </xf>
    <xf numFmtId="165" fontId="4" fillId="13" borderId="21" xfId="11" applyNumberFormat="1" applyFont="1" applyFill="1" applyBorder="1" applyAlignment="1">
      <alignment horizontal="center" vertical="center"/>
    </xf>
    <xf numFmtId="165" fontId="2" fillId="0" borderId="0" xfId="11" applyNumberFormat="1" applyFont="1" applyBorder="1" applyAlignment="1">
      <alignment horizontal="right"/>
    </xf>
    <xf numFmtId="3" fontId="2" fillId="12" borderId="22" xfId="11" applyNumberFormat="1" applyFont="1" applyFill="1" applyBorder="1" applyAlignment="1">
      <alignment horizontal="center" vertical="center"/>
    </xf>
    <xf numFmtId="165" fontId="2" fillId="12" borderId="0" xfId="11" applyNumberFormat="1" applyFont="1" applyFill="1" applyBorder="1" applyAlignment="1">
      <alignment horizontal="center" vertical="center"/>
    </xf>
    <xf numFmtId="165" fontId="4" fillId="13" borderId="0" xfId="11" applyNumberFormat="1" applyFont="1" applyFill="1" applyBorder="1" applyAlignment="1">
      <alignment horizontal="center" vertical="center"/>
    </xf>
    <xf numFmtId="165" fontId="4" fillId="13" borderId="23" xfId="11" applyNumberFormat="1" applyFont="1" applyFill="1" applyBorder="1" applyAlignment="1">
      <alignment horizontal="center" vertical="center"/>
    </xf>
    <xf numFmtId="165" fontId="2" fillId="12" borderId="22" xfId="11" applyNumberFormat="1" applyFont="1" applyFill="1" applyBorder="1" applyAlignment="1">
      <alignment horizontal="center" vertical="center"/>
    </xf>
    <xf numFmtId="165" fontId="4" fillId="13" borderId="24" xfId="11" applyNumberFormat="1" applyFont="1" applyFill="1" applyBorder="1" applyAlignment="1">
      <alignment horizontal="center" vertical="center"/>
    </xf>
    <xf numFmtId="3" fontId="2" fillId="12" borderId="19" xfId="11" applyNumberFormat="1" applyFont="1" applyFill="1" applyBorder="1" applyAlignment="1">
      <alignment horizontal="center" vertical="center"/>
    </xf>
    <xf numFmtId="3" fontId="2" fillId="12" borderId="27" xfId="11" applyNumberFormat="1" applyFont="1" applyFill="1" applyBorder="1" applyAlignment="1">
      <alignment horizontal="center" vertical="center"/>
    </xf>
    <xf numFmtId="3" fontId="2" fillId="12" borderId="28" xfId="11" applyNumberFormat="1" applyFont="1" applyFill="1" applyBorder="1" applyAlignment="1">
      <alignment horizontal="center" vertical="center"/>
    </xf>
    <xf numFmtId="3" fontId="2" fillId="12" borderId="11" xfId="11" applyNumberFormat="1" applyFont="1" applyFill="1" applyBorder="1" applyAlignment="1">
      <alignment horizontal="center" vertical="center"/>
    </xf>
    <xf numFmtId="3" fontId="4" fillId="13" borderId="11" xfId="11" applyNumberFormat="1" applyFont="1" applyFill="1" applyBorder="1" applyAlignment="1">
      <alignment horizontal="center" vertical="center"/>
    </xf>
    <xf numFmtId="3" fontId="4" fillId="13" borderId="20" xfId="11" applyNumberFormat="1" applyFont="1" applyFill="1" applyBorder="1" applyAlignment="1">
      <alignment horizontal="center" vertical="center"/>
    </xf>
    <xf numFmtId="3" fontId="4" fillId="13" borderId="21" xfId="11" applyNumberFormat="1" applyFont="1" applyFill="1" applyBorder="1" applyAlignment="1">
      <alignment horizontal="center" vertical="center"/>
    </xf>
    <xf numFmtId="3" fontId="2" fillId="0" borderId="0" xfId="11" applyNumberFormat="1" applyFont="1" applyAlignment="1">
      <alignment horizontal="right"/>
    </xf>
    <xf numFmtId="4" fontId="2" fillId="12" borderId="11" xfId="11" applyNumberFormat="1" applyFont="1" applyFill="1" applyBorder="1" applyAlignment="1">
      <alignment horizontal="center" vertical="center"/>
    </xf>
    <xf numFmtId="4" fontId="4" fillId="13" borderId="11" xfId="11" applyNumberFormat="1" applyFont="1" applyFill="1" applyBorder="1" applyAlignment="1">
      <alignment horizontal="center" vertical="center"/>
    </xf>
    <xf numFmtId="4" fontId="4" fillId="13" borderId="20" xfId="11" applyNumberFormat="1" applyFont="1" applyFill="1" applyBorder="1" applyAlignment="1">
      <alignment horizontal="center" vertical="center"/>
    </xf>
    <xf numFmtId="4" fontId="2" fillId="12" borderId="19" xfId="11" applyNumberFormat="1" applyFont="1" applyFill="1" applyBorder="1" applyAlignment="1">
      <alignment horizontal="center" vertical="center"/>
    </xf>
    <xf numFmtId="4" fontId="4" fillId="13" borderId="21" xfId="11" applyNumberFormat="1" applyFont="1" applyFill="1" applyBorder="1" applyAlignment="1">
      <alignment horizontal="center" vertical="center"/>
    </xf>
    <xf numFmtId="4" fontId="2" fillId="0" borderId="0" xfId="11" applyNumberFormat="1" applyFont="1" applyAlignment="1">
      <alignment horizontal="right"/>
    </xf>
    <xf numFmtId="3" fontId="2" fillId="0" borderId="25" xfId="11" applyNumberFormat="1" applyFont="1" applyFill="1" applyBorder="1" applyAlignment="1">
      <alignment horizontal="center"/>
    </xf>
    <xf numFmtId="0" fontId="2" fillId="0" borderId="0" xfId="11" applyFont="1" applyFill="1" applyBorder="1" applyAlignment="1">
      <alignment horizontal="center"/>
    </xf>
    <xf numFmtId="0" fontId="2" fillId="0" borderId="22" xfId="11" applyFont="1" applyFill="1" applyBorder="1" applyAlignment="1">
      <alignment horizontal="center" vertical="center"/>
    </xf>
    <xf numFmtId="0" fontId="4" fillId="0" borderId="0" xfId="11" applyFont="1" applyFill="1" applyBorder="1" applyAlignment="1">
      <alignment horizontal="center" vertical="center"/>
    </xf>
    <xf numFmtId="0" fontId="2" fillId="0" borderId="25" xfId="11" applyFont="1" applyFill="1" applyBorder="1" applyAlignment="1">
      <alignment horizontal="center"/>
    </xf>
    <xf numFmtId="3" fontId="2" fillId="0" borderId="0" xfId="11" applyNumberFormat="1" applyFont="1" applyFill="1"/>
    <xf numFmtId="0" fontId="2" fillId="0" borderId="0" xfId="11" applyFont="1" applyFill="1"/>
    <xf numFmtId="0" fontId="2" fillId="0" borderId="30" xfId="11" applyFont="1" applyFill="1" applyBorder="1"/>
    <xf numFmtId="0" fontId="2" fillId="0" borderId="0" xfId="11" applyFont="1" applyFill="1" applyBorder="1"/>
    <xf numFmtId="0" fontId="2" fillId="0" borderId="0" xfId="11" applyFont="1" applyAlignment="1">
      <alignment horizontal="center"/>
    </xf>
    <xf numFmtId="3" fontId="2" fillId="12" borderId="29" xfId="11" applyNumberFormat="1" applyFont="1" applyFill="1" applyBorder="1" applyAlignment="1">
      <alignment horizontal="center" vertical="center" wrapText="1"/>
    </xf>
    <xf numFmtId="0" fontId="2" fillId="12" borderId="31" xfId="11" applyFont="1" applyFill="1" applyBorder="1" applyAlignment="1">
      <alignment horizontal="center" vertical="center"/>
    </xf>
    <xf numFmtId="0" fontId="4" fillId="13" borderId="31" xfId="11" applyFont="1" applyFill="1" applyBorder="1" applyAlignment="1">
      <alignment horizontal="center" vertical="center" wrapText="1"/>
    </xf>
    <xf numFmtId="0" fontId="2" fillId="12" borderId="32" xfId="11" applyFont="1" applyFill="1" applyBorder="1" applyAlignment="1">
      <alignment horizontal="center" vertical="center"/>
    </xf>
    <xf numFmtId="0" fontId="2" fillId="15" borderId="5" xfId="9" applyFill="1" applyAlignment="1">
      <alignment horizontal="center" vertical="center" wrapText="1"/>
    </xf>
    <xf numFmtId="0" fontId="2" fillId="14" borderId="5" xfId="9" applyFill="1" applyAlignment="1">
      <alignment horizontal="center" vertical="center" wrapText="1"/>
    </xf>
    <xf numFmtId="0" fontId="2" fillId="15" borderId="5" xfId="8" applyFill="1" applyAlignment="1">
      <alignment horizontal="center" vertical="center" wrapText="1"/>
    </xf>
    <xf numFmtId="0" fontId="2" fillId="14" borderId="5" xfId="8" applyFill="1" applyAlignment="1">
      <alignment horizontal="center" vertical="center" wrapText="1"/>
    </xf>
    <xf numFmtId="0" fontId="2" fillId="0" borderId="34" xfId="8" applyFill="1" applyBorder="1" applyAlignment="1">
      <alignment horizontal="center" vertical="center" wrapText="1"/>
    </xf>
    <xf numFmtId="0" fontId="4" fillId="13" borderId="35" xfId="11" applyFont="1" applyFill="1" applyBorder="1" applyAlignment="1">
      <alignment horizontal="center" vertical="center" wrapText="1"/>
    </xf>
    <xf numFmtId="0" fontId="2" fillId="0" borderId="0" xfId="11" applyFont="1" applyAlignment="1">
      <alignment horizontal="left" indent="2"/>
    </xf>
    <xf numFmtId="165" fontId="2" fillId="15" borderId="39" xfId="9" applyNumberFormat="1" applyFill="1" applyBorder="1" applyAlignment="1">
      <alignment horizontal="center" vertical="center"/>
    </xf>
    <xf numFmtId="165" fontId="2" fillId="15" borderId="5" xfId="9" applyNumberFormat="1" applyFill="1" applyAlignment="1">
      <alignment horizontal="center" vertical="center"/>
    </xf>
    <xf numFmtId="165" fontId="2" fillId="15" borderId="5" xfId="9" applyNumberFormat="1" applyFill="1" applyBorder="1" applyAlignment="1">
      <alignment horizontal="center" vertical="center"/>
    </xf>
    <xf numFmtId="165" fontId="2" fillId="0" borderId="43" xfId="11" applyNumberFormat="1" applyFont="1" applyBorder="1" applyAlignment="1">
      <alignment horizontal="right"/>
    </xf>
    <xf numFmtId="165" fontId="4" fillId="13" borderId="45" xfId="11" applyNumberFormat="1" applyFont="1" applyFill="1" applyBorder="1" applyAlignment="1">
      <alignment horizontal="center" vertical="center"/>
    </xf>
    <xf numFmtId="165" fontId="4" fillId="13" borderId="46" xfId="11" applyNumberFormat="1" applyFont="1" applyFill="1" applyBorder="1" applyAlignment="1">
      <alignment horizontal="center" vertical="center"/>
    </xf>
    <xf numFmtId="0" fontId="1" fillId="0" borderId="43" xfId="11" applyBorder="1" applyAlignment="1">
      <alignment vertical="center"/>
    </xf>
    <xf numFmtId="165" fontId="2" fillId="12" borderId="47" xfId="11" applyNumberFormat="1" applyFont="1" applyFill="1" applyBorder="1" applyAlignment="1">
      <alignment horizontal="center" vertical="center"/>
    </xf>
    <xf numFmtId="165" fontId="4" fillId="13" borderId="48" xfId="11" applyNumberFormat="1" applyFont="1" applyFill="1" applyBorder="1" applyAlignment="1">
      <alignment horizontal="center" vertical="center"/>
    </xf>
    <xf numFmtId="165" fontId="2" fillId="12" borderId="46" xfId="11" applyNumberFormat="1" applyFont="1" applyFill="1" applyBorder="1" applyAlignment="1">
      <alignment horizontal="center" vertical="center"/>
    </xf>
    <xf numFmtId="3" fontId="2" fillId="12" borderId="25" xfId="11" applyNumberFormat="1" applyFont="1" applyFill="1" applyBorder="1" applyAlignment="1">
      <alignment horizontal="center" vertical="center"/>
    </xf>
    <xf numFmtId="165" fontId="2" fillId="0" borderId="44" xfId="11" applyNumberFormat="1" applyFont="1" applyBorder="1" applyAlignment="1">
      <alignment horizontal="right"/>
    </xf>
    <xf numFmtId="165" fontId="4" fillId="13" borderId="49" xfId="11" applyNumberFormat="1" applyFont="1" applyFill="1" applyBorder="1" applyAlignment="1">
      <alignment horizontal="center" vertical="center"/>
    </xf>
    <xf numFmtId="165" fontId="4" fillId="13" borderId="44" xfId="11" applyNumberFormat="1" applyFont="1" applyFill="1" applyBorder="1" applyAlignment="1">
      <alignment horizontal="center" vertical="center"/>
    </xf>
    <xf numFmtId="0" fontId="1" fillId="0" borderId="44" xfId="11" applyBorder="1" applyAlignment="1">
      <alignment vertical="center"/>
    </xf>
    <xf numFmtId="165" fontId="2" fillId="12" borderId="50" xfId="11" applyNumberFormat="1" applyFont="1" applyFill="1" applyBorder="1" applyAlignment="1">
      <alignment horizontal="center" vertical="center"/>
    </xf>
    <xf numFmtId="165" fontId="4" fillId="13" borderId="51" xfId="11" applyNumberFormat="1" applyFont="1" applyFill="1" applyBorder="1" applyAlignment="1">
      <alignment horizontal="center" vertical="center"/>
    </xf>
    <xf numFmtId="165" fontId="4" fillId="13" borderId="52" xfId="11" applyNumberFormat="1" applyFont="1" applyFill="1" applyBorder="1" applyAlignment="1">
      <alignment horizontal="center" vertical="center"/>
    </xf>
    <xf numFmtId="165" fontId="2" fillId="12" borderId="52" xfId="11" applyNumberFormat="1" applyFont="1" applyFill="1" applyBorder="1" applyAlignment="1">
      <alignment horizontal="center" vertical="center"/>
    </xf>
    <xf numFmtId="165" fontId="2" fillId="0" borderId="53" xfId="11" applyNumberFormat="1" applyFont="1" applyBorder="1" applyAlignment="1">
      <alignment horizontal="right"/>
    </xf>
    <xf numFmtId="165" fontId="4" fillId="13" borderId="54" xfId="11" applyNumberFormat="1" applyFont="1" applyFill="1" applyBorder="1" applyAlignment="1">
      <alignment horizontal="center" vertical="center"/>
    </xf>
    <xf numFmtId="165" fontId="4" fillId="13" borderId="53" xfId="11" applyNumberFormat="1" applyFont="1" applyFill="1" applyBorder="1" applyAlignment="1">
      <alignment horizontal="center" vertical="center"/>
    </xf>
    <xf numFmtId="0" fontId="1" fillId="0" borderId="53" xfId="11" applyBorder="1" applyAlignment="1">
      <alignment vertical="center"/>
    </xf>
    <xf numFmtId="165" fontId="2" fillId="12" borderId="27" xfId="11" applyNumberFormat="1" applyFont="1" applyFill="1" applyBorder="1" applyAlignment="1">
      <alignment horizontal="center" vertical="center"/>
    </xf>
    <xf numFmtId="165" fontId="4" fillId="13" borderId="55" xfId="11" applyNumberFormat="1" applyFont="1" applyFill="1" applyBorder="1" applyAlignment="1">
      <alignment horizontal="center" vertical="center"/>
    </xf>
    <xf numFmtId="165" fontId="2" fillId="12" borderId="53" xfId="11" applyNumberFormat="1" applyFont="1" applyFill="1" applyBorder="1" applyAlignment="1">
      <alignment horizontal="center" vertical="center"/>
    </xf>
    <xf numFmtId="165" fontId="4" fillId="13" borderId="27" xfId="11" applyNumberFormat="1" applyFont="1" applyFill="1" applyBorder="1" applyAlignment="1">
      <alignment horizontal="center" vertical="center"/>
    </xf>
    <xf numFmtId="165" fontId="4" fillId="13" borderId="56" xfId="11" applyNumberFormat="1" applyFont="1" applyFill="1" applyBorder="1" applyAlignment="1">
      <alignment horizontal="center" vertical="center"/>
    </xf>
    <xf numFmtId="165" fontId="2" fillId="12" borderId="28" xfId="11" applyNumberFormat="1" applyFont="1" applyFill="1" applyBorder="1" applyAlignment="1">
      <alignment horizontal="center" vertical="center"/>
    </xf>
    <xf numFmtId="165" fontId="4" fillId="13" borderId="57" xfId="11" applyNumberFormat="1" applyFont="1" applyFill="1" applyBorder="1" applyAlignment="1">
      <alignment horizontal="center" vertical="center"/>
    </xf>
    <xf numFmtId="165" fontId="2" fillId="12" borderId="44" xfId="11" applyNumberFormat="1" applyFont="1" applyFill="1" applyBorder="1" applyAlignment="1">
      <alignment horizontal="center" vertical="center"/>
    </xf>
    <xf numFmtId="165" fontId="2" fillId="0" borderId="27" xfId="11" applyNumberFormat="1" applyFont="1" applyBorder="1" applyAlignment="1">
      <alignment horizontal="right"/>
    </xf>
    <xf numFmtId="4" fontId="2" fillId="0" borderId="53" xfId="11" applyNumberFormat="1" applyFont="1" applyBorder="1" applyAlignment="1">
      <alignment horizontal="right"/>
    </xf>
    <xf numFmtId="4" fontId="4" fillId="13" borderId="54" xfId="11" applyNumberFormat="1" applyFont="1" applyFill="1" applyBorder="1" applyAlignment="1">
      <alignment horizontal="center" vertical="center"/>
    </xf>
    <xf numFmtId="4" fontId="4" fillId="13" borderId="53" xfId="11" applyNumberFormat="1" applyFont="1" applyFill="1" applyBorder="1" applyAlignment="1">
      <alignment horizontal="center" vertical="center"/>
    </xf>
    <xf numFmtId="4" fontId="2" fillId="12" borderId="27" xfId="11" applyNumberFormat="1" applyFont="1" applyFill="1" applyBorder="1" applyAlignment="1">
      <alignment horizontal="center" vertical="center"/>
    </xf>
    <xf numFmtId="4" fontId="4" fillId="13" borderId="55" xfId="11" applyNumberFormat="1" applyFont="1" applyFill="1" applyBorder="1" applyAlignment="1">
      <alignment horizontal="center" vertical="center"/>
    </xf>
    <xf numFmtId="4" fontId="2" fillId="12" borderId="53" xfId="11" applyNumberFormat="1" applyFont="1" applyFill="1" applyBorder="1" applyAlignment="1">
      <alignment horizontal="center" vertical="center"/>
    </xf>
    <xf numFmtId="4" fontId="2" fillId="12" borderId="42" xfId="11" applyNumberFormat="1" applyFont="1" applyFill="1" applyBorder="1" applyAlignment="1">
      <alignment horizontal="center" vertical="center"/>
    </xf>
    <xf numFmtId="4" fontId="2" fillId="12" borderId="22" xfId="11" applyNumberFormat="1" applyFont="1" applyFill="1" applyBorder="1" applyAlignment="1">
      <alignment horizontal="center" vertical="center"/>
    </xf>
    <xf numFmtId="14" fontId="2" fillId="14" borderId="59" xfId="8" applyNumberFormat="1" applyFill="1" applyBorder="1" applyAlignment="1">
      <alignment horizontal="center" vertical="center"/>
    </xf>
    <xf numFmtId="0" fontId="2" fillId="15" borderId="59" xfId="8" applyFill="1" applyBorder="1" applyAlignment="1">
      <alignment horizontal="center" vertical="center"/>
    </xf>
    <xf numFmtId="14" fontId="2" fillId="15" borderId="59" xfId="9" applyNumberFormat="1" applyFill="1" applyBorder="1" applyAlignment="1">
      <alignment horizontal="center" vertical="center"/>
    </xf>
    <xf numFmtId="165" fontId="2" fillId="15" borderId="62" xfId="9" applyNumberFormat="1" applyFill="1" applyBorder="1" applyAlignment="1">
      <alignment horizontal="center" vertical="center"/>
    </xf>
    <xf numFmtId="165" fontId="2" fillId="15" borderId="9" xfId="9" applyNumberFormat="1" applyFill="1" applyBorder="1" applyAlignment="1">
      <alignment horizontal="center" vertical="center"/>
    </xf>
    <xf numFmtId="165" fontId="2" fillId="15" borderId="67" xfId="9" applyNumberFormat="1" applyFill="1" applyBorder="1" applyAlignment="1">
      <alignment horizontal="center" vertical="center"/>
    </xf>
    <xf numFmtId="4" fontId="2" fillId="15" borderId="62" xfId="9" applyNumberFormat="1" applyFill="1" applyBorder="1" applyAlignment="1">
      <alignment horizontal="center" vertical="center"/>
    </xf>
    <xf numFmtId="3" fontId="2" fillId="15" borderId="67" xfId="9" applyNumberFormat="1" applyFill="1" applyBorder="1" applyAlignment="1">
      <alignment horizontal="center" vertical="center"/>
    </xf>
    <xf numFmtId="3" fontId="2" fillId="15" borderId="62" xfId="9" applyNumberFormat="1" applyFill="1" applyBorder="1" applyAlignment="1">
      <alignment horizontal="center" vertical="center"/>
    </xf>
    <xf numFmtId="165" fontId="4" fillId="13" borderId="41" xfId="11" applyNumberFormat="1" applyFont="1" applyFill="1" applyBorder="1" applyAlignment="1">
      <alignment horizontal="center" vertical="center"/>
    </xf>
    <xf numFmtId="165" fontId="2" fillId="0" borderId="72" xfId="11" applyNumberFormat="1" applyFont="1" applyBorder="1" applyAlignment="1">
      <alignment horizontal="right"/>
    </xf>
    <xf numFmtId="165" fontId="4" fillId="13" borderId="73" xfId="11" applyNumberFormat="1" applyFont="1" applyFill="1" applyBorder="1" applyAlignment="1">
      <alignment horizontal="center" vertical="center"/>
    </xf>
    <xf numFmtId="165" fontId="4" fillId="13" borderId="72" xfId="11" applyNumberFormat="1" applyFont="1" applyFill="1" applyBorder="1" applyAlignment="1">
      <alignment horizontal="center" vertical="center"/>
    </xf>
    <xf numFmtId="165" fontId="2" fillId="15" borderId="75" xfId="9" applyNumberFormat="1" applyFill="1" applyBorder="1" applyAlignment="1">
      <alignment horizontal="center" vertical="center"/>
    </xf>
    <xf numFmtId="0" fontId="1" fillId="0" borderId="72" xfId="11" applyBorder="1" applyAlignment="1">
      <alignment vertical="center"/>
    </xf>
    <xf numFmtId="165" fontId="2" fillId="12" borderId="70" xfId="11" applyNumberFormat="1" applyFont="1" applyFill="1" applyBorder="1" applyAlignment="1">
      <alignment horizontal="center" vertical="center"/>
    </xf>
    <xf numFmtId="165" fontId="4" fillId="13" borderId="77" xfId="11" applyNumberFormat="1" applyFont="1" applyFill="1" applyBorder="1" applyAlignment="1">
      <alignment horizontal="center" vertical="center"/>
    </xf>
    <xf numFmtId="165" fontId="2" fillId="12" borderId="72" xfId="11" applyNumberFormat="1" applyFont="1" applyFill="1" applyBorder="1" applyAlignment="1">
      <alignment horizontal="center" vertical="center"/>
    </xf>
    <xf numFmtId="3" fontId="2" fillId="12" borderId="71" xfId="11" applyNumberFormat="1" applyFont="1" applyFill="1" applyBorder="1" applyAlignment="1">
      <alignment horizontal="center" vertical="center"/>
    </xf>
    <xf numFmtId="3" fontId="2" fillId="12" borderId="70" xfId="11" applyNumberFormat="1" applyFont="1" applyFill="1" applyBorder="1" applyAlignment="1">
      <alignment horizontal="center" vertical="center"/>
    </xf>
    <xf numFmtId="165" fontId="2" fillId="15" borderId="79" xfId="9" applyNumberFormat="1" applyFill="1" applyBorder="1" applyAlignment="1">
      <alignment horizontal="center" vertical="center"/>
    </xf>
    <xf numFmtId="0" fontId="6" fillId="16" borderId="25" xfId="10" applyFill="1" applyBorder="1" applyAlignment="1">
      <alignment horizontal="center" vertical="center"/>
    </xf>
    <xf numFmtId="0" fontId="11" fillId="16" borderId="42" xfId="10" applyFont="1" applyFill="1" applyBorder="1" applyAlignment="1">
      <alignment horizontal="center" vertical="center" wrapText="1"/>
    </xf>
    <xf numFmtId="0" fontId="6" fillId="16" borderId="42" xfId="10" applyFill="1" applyBorder="1" applyAlignment="1">
      <alignment horizontal="center" vertical="center" wrapText="1"/>
    </xf>
    <xf numFmtId="0" fontId="11" fillId="16" borderId="30" xfId="10" applyFont="1" applyFill="1" applyBorder="1" applyAlignment="1">
      <alignment horizontal="center" vertical="center" wrapText="1"/>
    </xf>
    <xf numFmtId="0" fontId="11" fillId="16" borderId="27" xfId="10" applyFont="1" applyFill="1" applyBorder="1" applyAlignment="1">
      <alignment horizontal="center" vertical="center" wrapText="1"/>
    </xf>
    <xf numFmtId="0" fontId="6" fillId="16" borderId="27" xfId="10" applyFill="1" applyBorder="1" applyAlignment="1">
      <alignment horizontal="center" vertical="center" wrapText="1"/>
    </xf>
    <xf numFmtId="0" fontId="6" fillId="16" borderId="26" xfId="10" applyFill="1" applyBorder="1" applyAlignment="1">
      <alignment horizontal="center" vertical="center" wrapText="1"/>
    </xf>
    <xf numFmtId="0" fontId="6" fillId="16" borderId="30" xfId="10" applyFill="1" applyBorder="1" applyAlignment="1">
      <alignment horizontal="center" vertical="center" wrapText="1"/>
    </xf>
    <xf numFmtId="0" fontId="14" fillId="16" borderId="42" xfId="10" applyFont="1" applyFill="1" applyBorder="1" applyAlignment="1">
      <alignment horizontal="center" vertical="center" wrapText="1"/>
    </xf>
    <xf numFmtId="0" fontId="14" fillId="16" borderId="30" xfId="10" applyFont="1" applyFill="1" applyBorder="1" applyAlignment="1">
      <alignment horizontal="center" vertical="center" wrapText="1"/>
    </xf>
    <xf numFmtId="0" fontId="13" fillId="16" borderId="27" xfId="10" applyFont="1" applyFill="1" applyBorder="1" applyAlignment="1">
      <alignment horizontal="center" vertical="center" wrapText="1"/>
    </xf>
    <xf numFmtId="0" fontId="6" fillId="16" borderId="28" xfId="10" applyFill="1" applyBorder="1" applyAlignment="1">
      <alignment horizontal="center" vertical="center" wrapText="1"/>
    </xf>
    <xf numFmtId="0" fontId="6" fillId="16" borderId="71" xfId="10" applyFill="1" applyBorder="1" applyAlignment="1">
      <alignment horizontal="center" vertical="center" wrapText="1"/>
    </xf>
    <xf numFmtId="0" fontId="12" fillId="16" borderId="42" xfId="10" applyFont="1" applyFill="1" applyBorder="1" applyAlignment="1">
      <alignment horizontal="center" vertical="center" wrapText="1"/>
    </xf>
    <xf numFmtId="0" fontId="6" fillId="16" borderId="3" xfId="10" applyFill="1" applyAlignment="1">
      <alignment horizontal="center" vertical="center" wrapText="1"/>
    </xf>
    <xf numFmtId="3" fontId="3" fillId="18" borderId="0" xfId="11" applyNumberFormat="1" applyFont="1" applyFill="1" applyAlignment="1">
      <alignment horizontal="left" vertical="center" indent="4"/>
    </xf>
    <xf numFmtId="165" fontId="3" fillId="18" borderId="0" xfId="11" applyNumberFormat="1" applyFont="1" applyFill="1" applyAlignment="1">
      <alignment horizontal="left" vertical="center" indent="4"/>
    </xf>
    <xf numFmtId="0" fontId="2" fillId="17" borderId="31" xfId="11" applyFont="1" applyFill="1" applyBorder="1" applyAlignment="1">
      <alignment horizontal="center" vertical="center"/>
    </xf>
    <xf numFmtId="165" fontId="2" fillId="17" borderId="47" xfId="11" applyNumberFormat="1" applyFont="1" applyFill="1" applyBorder="1" applyAlignment="1">
      <alignment horizontal="center" vertical="center"/>
    </xf>
    <xf numFmtId="165" fontId="2" fillId="17" borderId="50" xfId="11" applyNumberFormat="1" applyFont="1" applyFill="1" applyBorder="1" applyAlignment="1">
      <alignment horizontal="center" vertical="center"/>
    </xf>
    <xf numFmtId="165" fontId="2" fillId="17" borderId="27" xfId="11" applyNumberFormat="1" applyFont="1" applyFill="1" applyBorder="1" applyAlignment="1">
      <alignment horizontal="center" vertical="center"/>
    </xf>
    <xf numFmtId="165" fontId="2" fillId="17" borderId="19" xfId="11" applyNumberFormat="1" applyFont="1" applyFill="1" applyBorder="1" applyAlignment="1">
      <alignment horizontal="center" vertical="center"/>
    </xf>
    <xf numFmtId="165" fontId="2" fillId="17" borderId="28" xfId="11" applyNumberFormat="1" applyFont="1" applyFill="1" applyBorder="1" applyAlignment="1">
      <alignment horizontal="center" vertical="center"/>
    </xf>
    <xf numFmtId="165" fontId="2" fillId="17" borderId="22" xfId="11" applyNumberFormat="1" applyFont="1" applyFill="1" applyBorder="1" applyAlignment="1">
      <alignment horizontal="center" vertical="center"/>
    </xf>
    <xf numFmtId="4" fontId="2" fillId="17" borderId="27" xfId="11" applyNumberFormat="1" applyFont="1" applyFill="1" applyBorder="1" applyAlignment="1">
      <alignment horizontal="center" vertical="center"/>
    </xf>
    <xf numFmtId="4" fontId="2" fillId="17" borderId="19" xfId="11" applyNumberFormat="1" applyFont="1" applyFill="1" applyBorder="1" applyAlignment="1">
      <alignment horizontal="center" vertical="center"/>
    </xf>
    <xf numFmtId="3" fontId="2" fillId="17" borderId="19" xfId="11" applyNumberFormat="1" applyFont="1" applyFill="1" applyBorder="1" applyAlignment="1">
      <alignment horizontal="center" vertical="center"/>
    </xf>
    <xf numFmtId="165" fontId="2" fillId="17" borderId="70" xfId="11" applyNumberFormat="1" applyFont="1" applyFill="1" applyBorder="1" applyAlignment="1">
      <alignment horizontal="center" vertical="center"/>
    </xf>
    <xf numFmtId="14" fontId="2" fillId="14" borderId="59" xfId="9" applyNumberFormat="1" applyFill="1" applyBorder="1" applyAlignment="1">
      <alignment horizontal="center" vertical="center"/>
    </xf>
    <xf numFmtId="14" fontId="2" fillId="0" borderId="59" xfId="8" applyNumberFormat="1" applyFill="1" applyBorder="1" applyAlignment="1">
      <alignment horizontal="center" vertical="center"/>
    </xf>
    <xf numFmtId="14" fontId="2" fillId="15" borderId="59" xfId="8" applyNumberFormat="1" applyFill="1" applyBorder="1" applyAlignment="1">
      <alignment horizontal="center" vertical="center"/>
    </xf>
    <xf numFmtId="165" fontId="2" fillId="14" borderId="62" xfId="9" applyNumberFormat="1" applyFill="1" applyBorder="1" applyAlignment="1">
      <alignment horizontal="center" vertical="center"/>
    </xf>
    <xf numFmtId="165" fontId="2" fillId="14" borderId="62" xfId="8" applyNumberFormat="1" applyFill="1" applyBorder="1" applyAlignment="1">
      <alignment horizontal="center" vertical="center"/>
    </xf>
    <xf numFmtId="165" fontId="2" fillId="14" borderId="9" xfId="9" applyNumberFormat="1" applyFill="1" applyBorder="1" applyAlignment="1">
      <alignment horizontal="center" vertical="center"/>
    </xf>
    <xf numFmtId="165" fontId="2" fillId="14" borderId="9" xfId="8" applyNumberFormat="1" applyFill="1" applyBorder="1" applyAlignment="1">
      <alignment horizontal="center" vertical="center"/>
    </xf>
    <xf numFmtId="165" fontId="2" fillId="14" borderId="68" xfId="9" applyNumberFormat="1" applyFill="1" applyBorder="1" applyAlignment="1">
      <alignment horizontal="center" vertical="center"/>
    </xf>
    <xf numFmtId="165" fontId="2" fillId="14" borderId="67" xfId="8" applyNumberFormat="1" applyFill="1" applyBorder="1" applyAlignment="1">
      <alignment horizontal="center" vertical="center"/>
    </xf>
    <xf numFmtId="165" fontId="2" fillId="14" borderId="67" xfId="9" applyNumberFormat="1" applyFill="1" applyBorder="1" applyAlignment="1">
      <alignment horizontal="center" vertical="center"/>
    </xf>
    <xf numFmtId="4" fontId="2" fillId="14" borderId="62" xfId="9" applyNumberFormat="1" applyFill="1" applyBorder="1" applyAlignment="1">
      <alignment horizontal="center" vertical="center"/>
    </xf>
    <xf numFmtId="4" fontId="2" fillId="14" borderId="62" xfId="8" applyNumberFormat="1" applyFill="1" applyBorder="1" applyAlignment="1">
      <alignment horizontal="center" vertical="center"/>
    </xf>
    <xf numFmtId="3" fontId="2" fillId="14" borderId="67" xfId="9" applyNumberFormat="1" applyFill="1" applyBorder="1" applyAlignment="1">
      <alignment horizontal="center" vertical="center"/>
    </xf>
    <xf numFmtId="3" fontId="2" fillId="14" borderId="67" xfId="8" applyNumberFormat="1" applyFill="1" applyBorder="1" applyAlignment="1">
      <alignment horizontal="center" vertical="center"/>
    </xf>
    <xf numFmtId="3" fontId="2" fillId="14" borderId="62" xfId="9" applyNumberFormat="1" applyFill="1" applyBorder="1" applyAlignment="1">
      <alignment horizontal="center" vertical="center"/>
    </xf>
    <xf numFmtId="3" fontId="2" fillId="14" borderId="62" xfId="8" applyNumberFormat="1" applyFill="1" applyBorder="1" applyAlignment="1">
      <alignment horizontal="center" vertical="center"/>
    </xf>
    <xf numFmtId="165" fontId="2" fillId="14" borderId="79" xfId="9" applyNumberFormat="1" applyFill="1" applyBorder="1" applyAlignment="1">
      <alignment horizontal="center" vertical="center"/>
    </xf>
    <xf numFmtId="165" fontId="2" fillId="14" borderId="79" xfId="8" applyNumberFormat="1" applyFill="1" applyBorder="1" applyAlignment="1">
      <alignment horizontal="center" vertical="center"/>
    </xf>
    <xf numFmtId="165" fontId="2" fillId="14" borderId="39" xfId="9" applyNumberFormat="1" applyFill="1" applyBorder="1" applyAlignment="1">
      <alignment horizontal="center" vertical="center"/>
    </xf>
    <xf numFmtId="165" fontId="2" fillId="14" borderId="39" xfId="8" applyNumberFormat="1" applyFill="1" applyBorder="1" applyAlignment="1">
      <alignment horizontal="center" vertical="center"/>
    </xf>
    <xf numFmtId="165" fontId="2" fillId="14" borderId="5" xfId="9" applyNumberFormat="1" applyFill="1" applyBorder="1" applyAlignment="1">
      <alignment horizontal="center" vertical="center"/>
    </xf>
    <xf numFmtId="165" fontId="2" fillId="14" borderId="5" xfId="8" applyNumberFormat="1" applyFill="1" applyBorder="1" applyAlignment="1">
      <alignment horizontal="center" vertical="center"/>
    </xf>
    <xf numFmtId="165" fontId="2" fillId="14" borderId="75" xfId="9" applyNumberFormat="1" applyFill="1" applyBorder="1" applyAlignment="1">
      <alignment horizontal="center" vertical="center"/>
    </xf>
    <xf numFmtId="165" fontId="2" fillId="14" borderId="75" xfId="8" applyNumberFormat="1" applyFill="1" applyBorder="1" applyAlignment="1">
      <alignment horizontal="center" vertical="center"/>
    </xf>
    <xf numFmtId="165" fontId="2" fillId="14" borderId="5" xfId="9" applyNumberFormat="1" applyFill="1" applyAlignment="1">
      <alignment horizontal="center" vertical="center"/>
    </xf>
    <xf numFmtId="165" fontId="2" fillId="14" borderId="5" xfId="8" applyNumberFormat="1" applyFill="1" applyAlignment="1">
      <alignment horizontal="center" vertical="center"/>
    </xf>
    <xf numFmtId="165" fontId="2" fillId="15" borderId="62" xfId="8" applyNumberFormat="1" applyFill="1" applyBorder="1" applyAlignment="1">
      <alignment horizontal="center" vertical="center"/>
    </xf>
    <xf numFmtId="165" fontId="2" fillId="15" borderId="9" xfId="8" applyNumberFormat="1" applyFill="1" applyBorder="1" applyAlignment="1">
      <alignment horizontal="center" vertical="center"/>
    </xf>
    <xf numFmtId="165" fontId="2" fillId="15" borderId="67" xfId="8" applyNumberFormat="1" applyFill="1" applyBorder="1" applyAlignment="1">
      <alignment horizontal="center" vertical="center"/>
    </xf>
    <xf numFmtId="4" fontId="2" fillId="15" borderId="62" xfId="8" applyNumberFormat="1" applyFill="1" applyBorder="1" applyAlignment="1">
      <alignment horizontal="center" vertical="center"/>
    </xf>
    <xf numFmtId="3" fontId="2" fillId="15" borderId="67" xfId="8" applyNumberFormat="1" applyFill="1" applyBorder="1" applyAlignment="1">
      <alignment horizontal="center" vertical="center"/>
    </xf>
    <xf numFmtId="3" fontId="2" fillId="15" borderId="62" xfId="8" applyNumberFormat="1" applyFill="1" applyBorder="1" applyAlignment="1">
      <alignment horizontal="center" vertical="center"/>
    </xf>
    <xf numFmtId="165" fontId="2" fillId="15" borderId="79" xfId="8" applyNumberFormat="1" applyFill="1" applyBorder="1" applyAlignment="1">
      <alignment horizontal="center" vertical="center"/>
    </xf>
    <xf numFmtId="165" fontId="2" fillId="15" borderId="39" xfId="8" applyNumberFormat="1" applyFill="1" applyBorder="1" applyAlignment="1">
      <alignment horizontal="center" vertical="center"/>
    </xf>
    <xf numFmtId="165" fontId="2" fillId="15" borderId="5" xfId="8" applyNumberFormat="1" applyFill="1" applyBorder="1" applyAlignment="1">
      <alignment horizontal="center" vertical="center"/>
    </xf>
    <xf numFmtId="165" fontId="2" fillId="15" borderId="75" xfId="8" applyNumberFormat="1" applyFill="1" applyBorder="1" applyAlignment="1">
      <alignment horizontal="center" vertical="center"/>
    </xf>
    <xf numFmtId="165" fontId="2" fillId="15" borderId="5" xfId="8" applyNumberFormat="1" applyFill="1" applyAlignment="1">
      <alignment horizontal="center" vertical="center"/>
    </xf>
    <xf numFmtId="0" fontId="4" fillId="13" borderId="82" xfId="11" applyFont="1" applyFill="1" applyBorder="1" applyAlignment="1">
      <alignment horizontal="center" vertical="center" wrapText="1"/>
    </xf>
    <xf numFmtId="165" fontId="4" fillId="13" borderId="83" xfId="11" applyNumberFormat="1" applyFont="1" applyFill="1" applyBorder="1" applyAlignment="1">
      <alignment horizontal="center" vertical="center"/>
    </xf>
    <xf numFmtId="3" fontId="2" fillId="14" borderId="68" xfId="9" applyNumberFormat="1" applyFill="1" applyBorder="1" applyAlignment="1">
      <alignment horizontal="center" vertical="center"/>
    </xf>
    <xf numFmtId="0" fontId="1" fillId="0" borderId="42" xfId="11" applyBorder="1" applyAlignment="1">
      <alignment vertical="center"/>
    </xf>
    <xf numFmtId="0" fontId="2" fillId="14" borderId="88" xfId="8" applyFill="1" applyBorder="1" applyAlignment="1">
      <alignment horizontal="center" vertical="center" wrapText="1"/>
    </xf>
    <xf numFmtId="14" fontId="2" fillId="14" borderId="90" xfId="8" applyNumberFormat="1" applyFill="1" applyBorder="1" applyAlignment="1">
      <alignment horizontal="center" vertical="center"/>
    </xf>
    <xf numFmtId="165" fontId="2" fillId="14" borderId="91" xfId="8" applyNumberFormat="1" applyFill="1" applyBorder="1" applyAlignment="1">
      <alignment horizontal="center" vertical="center"/>
    </xf>
    <xf numFmtId="165" fontId="2" fillId="14" borderId="92" xfId="8" applyNumberFormat="1" applyFill="1" applyBorder="1" applyAlignment="1">
      <alignment horizontal="center" vertical="center"/>
    </xf>
    <xf numFmtId="165" fontId="2" fillId="14" borderId="10" xfId="8" applyNumberFormat="1" applyFill="1" applyBorder="1" applyAlignment="1">
      <alignment horizontal="center" vertical="center"/>
    </xf>
    <xf numFmtId="165" fontId="2" fillId="14" borderId="93" xfId="8" applyNumberFormat="1" applyFill="1" applyBorder="1" applyAlignment="1">
      <alignment horizontal="center" vertical="center"/>
    </xf>
    <xf numFmtId="4" fontId="2" fillId="14" borderId="91" xfId="8" applyNumberFormat="1" applyFill="1" applyBorder="1" applyAlignment="1">
      <alignment horizontal="center" vertical="center"/>
    </xf>
    <xf numFmtId="3" fontId="2" fillId="14" borderId="93" xfId="8" applyNumberFormat="1" applyFill="1" applyBorder="1" applyAlignment="1">
      <alignment horizontal="center" vertical="center"/>
    </xf>
    <xf numFmtId="3" fontId="2" fillId="14" borderId="91" xfId="8" applyNumberFormat="1" applyFill="1" applyBorder="1" applyAlignment="1">
      <alignment horizontal="center" vertical="center"/>
    </xf>
    <xf numFmtId="165" fontId="2" fillId="14" borderId="94" xfId="8" applyNumberFormat="1" applyFill="1" applyBorder="1" applyAlignment="1">
      <alignment horizontal="center" vertical="center"/>
    </xf>
    <xf numFmtId="165" fontId="2" fillId="14" borderId="95" xfId="8" applyNumberFormat="1" applyFill="1" applyBorder="1" applyAlignment="1">
      <alignment horizontal="center" vertical="center"/>
    </xf>
    <xf numFmtId="165" fontId="2" fillId="14" borderId="88" xfId="8" applyNumberFormat="1" applyFill="1" applyBorder="1" applyAlignment="1">
      <alignment horizontal="center" vertical="center"/>
    </xf>
    <xf numFmtId="165" fontId="2" fillId="14" borderId="96" xfId="8" applyNumberFormat="1" applyFill="1" applyBorder="1" applyAlignment="1">
      <alignment horizontal="center" vertical="center"/>
    </xf>
    <xf numFmtId="165" fontId="2" fillId="14" borderId="58" xfId="9" applyNumberFormat="1" applyFill="1" applyBorder="1" applyAlignment="1">
      <alignment horizontal="center" vertical="center"/>
    </xf>
    <xf numFmtId="165" fontId="2" fillId="15" borderId="59" xfId="8" applyNumberFormat="1" applyFill="1" applyBorder="1" applyAlignment="1">
      <alignment horizontal="center" vertical="center"/>
    </xf>
    <xf numFmtId="165" fontId="2" fillId="14" borderId="59" xfId="9" applyNumberFormat="1" applyFill="1" applyBorder="1" applyAlignment="1">
      <alignment horizontal="center" vertical="center"/>
    </xf>
    <xf numFmtId="165" fontId="2" fillId="14" borderId="59" xfId="8" applyNumberFormat="1" applyFill="1" applyBorder="1" applyAlignment="1">
      <alignment horizontal="center" vertical="center"/>
    </xf>
    <xf numFmtId="165" fontId="2" fillId="15" borderId="59" xfId="9" applyNumberFormat="1" applyFill="1" applyBorder="1" applyAlignment="1">
      <alignment horizontal="center" vertical="center"/>
    </xf>
    <xf numFmtId="165" fontId="2" fillId="14" borderId="90" xfId="8" applyNumberFormat="1" applyFill="1" applyBorder="1" applyAlignment="1">
      <alignment horizontal="center" vertical="center"/>
    </xf>
    <xf numFmtId="0" fontId="2" fillId="0" borderId="13" xfId="11" applyFont="1" applyFill="1" applyBorder="1"/>
    <xf numFmtId="0" fontId="1" fillId="0" borderId="0" xfId="11" applyFill="1"/>
    <xf numFmtId="0" fontId="2" fillId="0" borderId="89" xfId="11" applyFont="1" applyFill="1" applyBorder="1"/>
    <xf numFmtId="165" fontId="10" fillId="0" borderId="0" xfId="0" applyNumberFormat="1" applyFont="1" applyAlignment="1">
      <alignment horizontal="right" indent="1"/>
    </xf>
    <xf numFmtId="0" fontId="0" fillId="0" borderId="0" xfId="0" applyFill="1"/>
    <xf numFmtId="0" fontId="18" fillId="0" borderId="0" xfId="0" applyFont="1"/>
    <xf numFmtId="0" fontId="19" fillId="0" borderId="0" xfId="0" applyFont="1"/>
    <xf numFmtId="0" fontId="20" fillId="0" borderId="0" xfId="0" applyFont="1"/>
    <xf numFmtId="168" fontId="18" fillId="0" borderId="0" xfId="0" applyNumberFormat="1" applyFont="1"/>
    <xf numFmtId="0" fontId="21" fillId="0" borderId="99" xfId="0" applyFont="1" applyBorder="1"/>
    <xf numFmtId="0" fontId="18" fillId="0" borderId="0" xfId="0" applyFont="1" applyBorder="1"/>
    <xf numFmtId="169" fontId="18" fillId="0" borderId="0" xfId="0" applyNumberFormat="1" applyFont="1"/>
    <xf numFmtId="168" fontId="22" fillId="0" borderId="0" xfId="0" applyNumberFormat="1" applyFont="1"/>
    <xf numFmtId="0" fontId="23" fillId="16" borderId="0" xfId="0" applyFont="1" applyFill="1"/>
    <xf numFmtId="0" fontId="23" fillId="0" borderId="0" xfId="0" applyFont="1"/>
    <xf numFmtId="0" fontId="16" fillId="21" borderId="100" xfId="15" quotePrefix="1" applyNumberFormat="1" applyBorder="1" applyAlignment="1"/>
    <xf numFmtId="0" fontId="15" fillId="21" borderId="98" xfId="14" quotePrefix="1" applyNumberFormat="1" applyBorder="1" applyAlignment="1"/>
    <xf numFmtId="0" fontId="15" fillId="21" borderId="98" xfId="14" applyNumberFormat="1" applyBorder="1" applyAlignment="1"/>
    <xf numFmtId="0" fontId="16" fillId="21" borderId="101" xfId="15" quotePrefix="1" applyNumberFormat="1" applyBorder="1" applyAlignment="1"/>
    <xf numFmtId="0" fontId="15" fillId="21" borderId="98" xfId="14" quotePrefix="1" applyNumberFormat="1" applyAlignment="1"/>
    <xf numFmtId="0" fontId="15" fillId="21" borderId="98" xfId="14" applyNumberFormat="1" applyAlignment="1"/>
    <xf numFmtId="0" fontId="16" fillId="21" borderId="102" xfId="15" quotePrefix="1" applyNumberFormat="1" applyBorder="1" applyAlignment="1"/>
    <xf numFmtId="0" fontId="15" fillId="21" borderId="98" xfId="14" quotePrefix="1" applyNumberFormat="1" applyBorder="1" applyAlignment="1">
      <alignment horizontal="right"/>
    </xf>
    <xf numFmtId="170" fontId="15" fillId="20" borderId="97" xfId="13" applyNumberFormat="1" applyAlignment="1"/>
    <xf numFmtId="49" fontId="15" fillId="20" borderId="103" xfId="13" applyNumberFormat="1" applyBorder="1" applyAlignment="1"/>
    <xf numFmtId="170" fontId="15" fillId="20" borderId="104" xfId="13" applyNumberFormat="1" applyBorder="1" applyAlignment="1"/>
    <xf numFmtId="49" fontId="15" fillId="20" borderId="105" xfId="13" applyNumberFormat="1" applyBorder="1" applyAlignment="1"/>
    <xf numFmtId="171" fontId="15" fillId="20" borderId="97" xfId="13" applyNumberFormat="1" applyAlignment="1">
      <alignment horizontal="right"/>
    </xf>
    <xf numFmtId="170" fontId="15" fillId="20" borderId="97" xfId="13" applyNumberFormat="1" applyAlignment="1">
      <alignment horizontal="right"/>
    </xf>
    <xf numFmtId="49" fontId="15" fillId="20" borderId="97" xfId="13" applyNumberFormat="1" applyAlignment="1">
      <alignment horizontal="right"/>
    </xf>
    <xf numFmtId="39" fontId="15" fillId="20" borderId="97" xfId="13" applyNumberFormat="1" applyAlignment="1">
      <alignment horizontal="right"/>
    </xf>
    <xf numFmtId="0" fontId="24" fillId="0" borderId="0" xfId="0" applyFont="1" applyAlignment="1">
      <alignment horizontal="center"/>
    </xf>
    <xf numFmtId="0" fontId="25" fillId="21" borderId="98" xfId="14" quotePrefix="1" applyNumberFormat="1" applyFont="1" applyBorder="1" applyAlignment="1"/>
    <xf numFmtId="0" fontId="26" fillId="21" borderId="98" xfId="14" quotePrefix="1" applyNumberFormat="1" applyFont="1" applyBorder="1" applyAlignment="1"/>
    <xf numFmtId="165" fontId="2" fillId="0" borderId="62" xfId="9" applyNumberFormat="1" applyFill="1" applyBorder="1" applyAlignment="1">
      <alignment horizontal="center" vertical="center"/>
    </xf>
    <xf numFmtId="165" fontId="2" fillId="0" borderId="64" xfId="9" applyNumberFormat="1" applyFill="1" applyBorder="1" applyAlignment="1">
      <alignment horizontal="center" vertical="center"/>
    </xf>
    <xf numFmtId="165" fontId="2" fillId="0" borderId="9" xfId="9" applyNumberFormat="1" applyFill="1" applyBorder="1" applyAlignment="1">
      <alignment horizontal="center" vertical="center"/>
    </xf>
    <xf numFmtId="165" fontId="2" fillId="0" borderId="67" xfId="9" applyNumberFormat="1" applyFill="1" applyBorder="1" applyAlignment="1">
      <alignment horizontal="center" vertical="center"/>
    </xf>
    <xf numFmtId="4" fontId="2" fillId="0" borderId="62" xfId="9" applyNumberFormat="1" applyFill="1" applyBorder="1" applyAlignment="1">
      <alignment horizontal="center" vertical="center"/>
    </xf>
    <xf numFmtId="3" fontId="2" fillId="0" borderId="67" xfId="9" applyNumberFormat="1" applyFill="1" applyBorder="1" applyAlignment="1">
      <alignment horizontal="center" vertical="center"/>
    </xf>
    <xf numFmtId="3" fontId="2" fillId="0" borderId="62" xfId="9" applyNumberFormat="1" applyFill="1" applyBorder="1" applyAlignment="1">
      <alignment horizontal="center" vertical="center"/>
    </xf>
    <xf numFmtId="165" fontId="2" fillId="0" borderId="79" xfId="9" applyNumberFormat="1" applyFill="1" applyBorder="1" applyAlignment="1">
      <alignment horizontal="center" vertical="center"/>
    </xf>
    <xf numFmtId="165" fontId="2" fillId="0" borderId="39" xfId="9" applyNumberFormat="1" applyFill="1" applyBorder="1" applyAlignment="1">
      <alignment horizontal="center" vertical="center"/>
    </xf>
    <xf numFmtId="165" fontId="2" fillId="0" borderId="5" xfId="9" applyNumberFormat="1" applyFill="1" applyBorder="1" applyAlignment="1">
      <alignment horizontal="center" vertical="center"/>
    </xf>
    <xf numFmtId="165" fontId="2" fillId="0" borderId="75" xfId="9" applyNumberFormat="1" applyFill="1" applyBorder="1" applyAlignment="1">
      <alignment horizontal="center" vertical="center"/>
    </xf>
    <xf numFmtId="165" fontId="2" fillId="0" borderId="86" xfId="9" applyNumberFormat="1" applyFill="1" applyBorder="1" applyAlignment="1">
      <alignment horizontal="center" vertical="center"/>
    </xf>
    <xf numFmtId="0" fontId="2" fillId="0" borderId="33" xfId="8" applyFill="1" applyBorder="1" applyAlignment="1">
      <alignment horizontal="center" vertical="center" wrapText="1"/>
    </xf>
    <xf numFmtId="14" fontId="2" fillId="0" borderId="60" xfId="8" applyNumberFormat="1" applyFill="1" applyBorder="1" applyAlignment="1">
      <alignment horizontal="center" vertical="center"/>
    </xf>
    <xf numFmtId="165" fontId="2" fillId="0" borderId="63" xfId="8" applyNumberFormat="1" applyFill="1" applyBorder="1" applyAlignment="1">
      <alignment horizontal="center" vertical="center"/>
    </xf>
    <xf numFmtId="165" fontId="2" fillId="0" borderId="66" xfId="8" applyNumberFormat="1" applyFill="1" applyBorder="1" applyAlignment="1">
      <alignment horizontal="center" vertical="center"/>
    </xf>
    <xf numFmtId="165" fontId="2" fillId="0" borderId="81" xfId="8" applyNumberFormat="1" applyFill="1" applyBorder="1" applyAlignment="1">
      <alignment horizontal="center" vertical="center"/>
    </xf>
    <xf numFmtId="4" fontId="2" fillId="0" borderId="63" xfId="8" applyNumberFormat="1" applyFill="1" applyBorder="1" applyAlignment="1">
      <alignment horizontal="center" vertical="center"/>
    </xf>
    <xf numFmtId="3" fontId="2" fillId="0" borderId="81" xfId="8" applyNumberFormat="1" applyFill="1" applyBorder="1" applyAlignment="1">
      <alignment horizontal="center" vertical="center"/>
    </xf>
    <xf numFmtId="3" fontId="2" fillId="0" borderId="63" xfId="8" applyNumberFormat="1" applyFill="1" applyBorder="1" applyAlignment="1">
      <alignment horizontal="center" vertical="center"/>
    </xf>
    <xf numFmtId="165" fontId="2" fillId="0" borderId="80" xfId="8" applyNumberFormat="1" applyFill="1" applyBorder="1" applyAlignment="1">
      <alignment horizontal="center" vertical="center"/>
    </xf>
    <xf numFmtId="165" fontId="2" fillId="0" borderId="40" xfId="8" applyNumberFormat="1" applyFill="1" applyBorder="1" applyAlignment="1">
      <alignment horizontal="center" vertical="center"/>
    </xf>
    <xf numFmtId="165" fontId="2" fillId="0" borderId="37" xfId="8" applyNumberFormat="1" applyFill="1" applyBorder="1" applyAlignment="1">
      <alignment horizontal="center" vertical="center"/>
    </xf>
    <xf numFmtId="165" fontId="2" fillId="0" borderId="76" xfId="8" applyNumberFormat="1" applyFill="1" applyBorder="1" applyAlignment="1">
      <alignment horizontal="center" vertical="center"/>
    </xf>
    <xf numFmtId="165" fontId="2" fillId="0" borderId="87" xfId="8" applyNumberFormat="1" applyFill="1" applyBorder="1" applyAlignment="1">
      <alignment horizontal="center" vertical="center"/>
    </xf>
    <xf numFmtId="0" fontId="2" fillId="22" borderId="34" xfId="8" applyFill="1" applyBorder="1" applyAlignment="1">
      <alignment horizontal="center" vertical="center" wrapText="1"/>
    </xf>
    <xf numFmtId="14" fontId="2" fillId="22" borderId="59" xfId="8" applyNumberFormat="1" applyFill="1" applyBorder="1" applyAlignment="1">
      <alignment horizontal="center" vertical="center"/>
    </xf>
    <xf numFmtId="165" fontId="2" fillId="22" borderId="62" xfId="9" applyNumberFormat="1" applyFill="1" applyBorder="1" applyAlignment="1">
      <alignment horizontal="center" vertical="center"/>
    </xf>
    <xf numFmtId="165" fontId="2" fillId="22" borderId="9" xfId="9" applyNumberFormat="1" applyFill="1" applyBorder="1" applyAlignment="1">
      <alignment horizontal="center" vertical="center"/>
    </xf>
    <xf numFmtId="165" fontId="2" fillId="22" borderId="67" xfId="9" applyNumberFormat="1" applyFill="1" applyBorder="1" applyAlignment="1">
      <alignment horizontal="center" vertical="center"/>
    </xf>
    <xf numFmtId="4" fontId="2" fillId="22" borderId="62" xfId="9" applyNumberFormat="1" applyFill="1" applyBorder="1" applyAlignment="1">
      <alignment horizontal="center" vertical="center"/>
    </xf>
    <xf numFmtId="3" fontId="2" fillId="22" borderId="67" xfId="9" applyNumberFormat="1" applyFill="1" applyBorder="1" applyAlignment="1">
      <alignment horizontal="center" vertical="center"/>
    </xf>
    <xf numFmtId="3" fontId="2" fillId="22" borderId="62" xfId="9" applyNumberFormat="1" applyFill="1" applyBorder="1" applyAlignment="1">
      <alignment horizontal="center" vertical="center"/>
    </xf>
    <xf numFmtId="165" fontId="2" fillId="22" borderId="79" xfId="9" applyNumberFormat="1" applyFill="1" applyBorder="1" applyAlignment="1">
      <alignment horizontal="center" vertical="center"/>
    </xf>
    <xf numFmtId="165" fontId="2" fillId="22" borderId="39" xfId="9" applyNumberFormat="1" applyFill="1" applyBorder="1" applyAlignment="1">
      <alignment horizontal="center" vertical="center"/>
    </xf>
    <xf numFmtId="165" fontId="2" fillId="22" borderId="5" xfId="9" applyNumberFormat="1" applyFill="1" applyBorder="1" applyAlignment="1">
      <alignment horizontal="center" vertical="center"/>
    </xf>
    <xf numFmtId="165" fontId="2" fillId="22" borderId="75" xfId="9" applyNumberFormat="1" applyFill="1" applyBorder="1" applyAlignment="1">
      <alignment horizontal="center" vertical="center"/>
    </xf>
    <xf numFmtId="165" fontId="2" fillId="22" borderId="86" xfId="9" applyNumberFormat="1" applyFill="1" applyBorder="1" applyAlignment="1">
      <alignment horizontal="center" vertical="center"/>
    </xf>
    <xf numFmtId="0" fontId="2" fillId="15" borderId="34" xfId="9" applyFill="1" applyBorder="1" applyAlignment="1">
      <alignment horizontal="center" vertical="center" wrapText="1"/>
    </xf>
    <xf numFmtId="165" fontId="2" fillId="11" borderId="62" xfId="8" applyNumberFormat="1" applyBorder="1" applyAlignment="1">
      <alignment horizontal="center" vertical="center"/>
    </xf>
    <xf numFmtId="165" fontId="2" fillId="11" borderId="9" xfId="8" applyNumberFormat="1" applyBorder="1" applyAlignment="1">
      <alignment horizontal="center" vertical="center"/>
    </xf>
    <xf numFmtId="165" fontId="2" fillId="11" borderId="68" xfId="8" applyNumberFormat="1" applyBorder="1" applyAlignment="1">
      <alignment horizontal="center" vertical="center"/>
    </xf>
    <xf numFmtId="4" fontId="2" fillId="11" borderId="62" xfId="8" applyNumberFormat="1" applyBorder="1" applyAlignment="1">
      <alignment horizontal="center" vertical="center"/>
    </xf>
    <xf numFmtId="3" fontId="2" fillId="11" borderId="68" xfId="8" applyNumberFormat="1" applyBorder="1" applyAlignment="1">
      <alignment horizontal="center" vertical="center"/>
    </xf>
    <xf numFmtId="3" fontId="2" fillId="11" borderId="62" xfId="8" applyNumberFormat="1" applyBorder="1" applyAlignment="1">
      <alignment horizontal="center" vertical="center"/>
    </xf>
    <xf numFmtId="165" fontId="2" fillId="11" borderId="79" xfId="8" applyNumberFormat="1" applyBorder="1" applyAlignment="1">
      <alignment horizontal="center" vertical="center"/>
    </xf>
    <xf numFmtId="165" fontId="2" fillId="11" borderId="39" xfId="8" applyNumberFormat="1" applyBorder="1" applyAlignment="1">
      <alignment horizontal="center" vertical="center"/>
    </xf>
    <xf numFmtId="165" fontId="2" fillId="11" borderId="5" xfId="8" applyNumberFormat="1" applyBorder="1" applyAlignment="1">
      <alignment horizontal="center" vertical="center"/>
    </xf>
    <xf numFmtId="165" fontId="2" fillId="11" borderId="75" xfId="8" applyNumberFormat="1" applyBorder="1" applyAlignment="1">
      <alignment horizontal="center" vertical="center"/>
    </xf>
    <xf numFmtId="165" fontId="2" fillId="11" borderId="86" xfId="8" applyNumberFormat="1" applyBorder="1" applyAlignment="1">
      <alignment horizontal="center" vertical="center"/>
    </xf>
    <xf numFmtId="0" fontId="2" fillId="14" borderId="84" xfId="9" applyFill="1" applyBorder="1" applyAlignment="1">
      <alignment horizontal="center" vertical="center" wrapText="1"/>
    </xf>
    <xf numFmtId="0" fontId="2" fillId="14" borderId="12" xfId="11" applyFont="1" applyFill="1" applyBorder="1"/>
    <xf numFmtId="14" fontId="2" fillId="14" borderId="58" xfId="9" applyNumberFormat="1" applyFill="1" applyBorder="1" applyAlignment="1">
      <alignment horizontal="center" vertical="center"/>
    </xf>
    <xf numFmtId="165" fontId="2" fillId="14" borderId="61" xfId="8" applyNumberFormat="1" applyFill="1" applyBorder="1" applyAlignment="1">
      <alignment horizontal="center" vertical="center"/>
    </xf>
    <xf numFmtId="165" fontId="2" fillId="14" borderId="65" xfId="8" applyNumberFormat="1" applyFill="1" applyBorder="1" applyAlignment="1">
      <alignment horizontal="center" vertical="center"/>
    </xf>
    <xf numFmtId="165" fontId="2" fillId="14" borderId="69" xfId="8" applyNumberFormat="1" applyFill="1" applyBorder="1" applyAlignment="1">
      <alignment horizontal="center" vertical="center"/>
    </xf>
    <xf numFmtId="4" fontId="2" fillId="14" borderId="61" xfId="8" applyNumberFormat="1" applyFill="1" applyBorder="1" applyAlignment="1">
      <alignment horizontal="center" vertical="center"/>
    </xf>
    <xf numFmtId="3" fontId="2" fillId="14" borderId="69" xfId="8" applyNumberFormat="1" applyFill="1" applyBorder="1" applyAlignment="1">
      <alignment horizontal="center" vertical="center"/>
    </xf>
    <xf numFmtId="3" fontId="2" fillId="14" borderId="61" xfId="8" applyNumberFormat="1" applyFill="1" applyBorder="1" applyAlignment="1">
      <alignment horizontal="center" vertical="center"/>
    </xf>
    <xf numFmtId="165" fontId="2" fillId="14" borderId="78" xfId="8" applyNumberFormat="1" applyFill="1" applyBorder="1" applyAlignment="1">
      <alignment horizontal="center" vertical="center"/>
    </xf>
    <xf numFmtId="165" fontId="2" fillId="14" borderId="38" xfId="8" applyNumberFormat="1" applyFill="1" applyBorder="1" applyAlignment="1">
      <alignment horizontal="center" vertical="center"/>
    </xf>
    <xf numFmtId="165" fontId="2" fillId="14" borderId="36" xfId="8" applyNumberFormat="1" applyFill="1" applyBorder="1" applyAlignment="1">
      <alignment horizontal="center" vertical="center"/>
    </xf>
    <xf numFmtId="165" fontId="2" fillId="14" borderId="74" xfId="8" applyNumberFormat="1" applyFill="1" applyBorder="1" applyAlignment="1">
      <alignment horizontal="center" vertical="center"/>
    </xf>
    <xf numFmtId="165" fontId="2" fillId="14" borderId="85" xfId="8" applyNumberFormat="1" applyFill="1" applyBorder="1" applyAlignment="1">
      <alignment horizontal="center" vertical="center"/>
    </xf>
    <xf numFmtId="164" fontId="0" fillId="0" borderId="0" xfId="16" applyFont="1"/>
    <xf numFmtId="0" fontId="28" fillId="23" borderId="0" xfId="0" applyFont="1" applyFill="1"/>
    <xf numFmtId="0" fontId="0" fillId="23" borderId="0" xfId="0" applyFill="1"/>
    <xf numFmtId="0" fontId="0" fillId="0" borderId="0" xfId="0" applyAlignment="1">
      <alignment horizontal="left"/>
    </xf>
    <xf numFmtId="0" fontId="4" fillId="4" borderId="6" xfId="1" applyBorder="1" applyAlignment="1">
      <alignment horizontal="left"/>
    </xf>
    <xf numFmtId="0" fontId="2" fillId="5" borderId="7" xfId="2" applyBorder="1" applyAlignment="1">
      <alignment horizontal="left"/>
    </xf>
    <xf numFmtId="165" fontId="2" fillId="5" borderId="7" xfId="2" applyNumberFormat="1" applyBorder="1" applyAlignment="1">
      <alignment horizontal="left"/>
    </xf>
    <xf numFmtId="165" fontId="4" fillId="6" borderId="7" xfId="3" applyNumberFormat="1" applyBorder="1" applyAlignment="1">
      <alignment horizontal="left"/>
    </xf>
    <xf numFmtId="0" fontId="4" fillId="4" borderId="7" xfId="1" applyBorder="1" applyAlignment="1">
      <alignment horizontal="left"/>
    </xf>
    <xf numFmtId="165" fontId="2" fillId="5" borderId="8" xfId="2" applyNumberFormat="1" applyBorder="1" applyAlignment="1">
      <alignment horizontal="left"/>
    </xf>
    <xf numFmtId="0" fontId="5" fillId="0" borderId="0" xfId="0" applyFont="1" applyFill="1" applyAlignment="1">
      <alignment horizontal="right"/>
    </xf>
    <xf numFmtId="165" fontId="0" fillId="0" borderId="0" xfId="0" applyNumberFormat="1" applyFill="1" applyAlignment="1">
      <alignment horizontal="right"/>
    </xf>
    <xf numFmtId="165" fontId="5" fillId="0" borderId="0" xfId="0" applyNumberFormat="1" applyFont="1" applyFill="1" applyAlignment="1">
      <alignment horizontal="right"/>
    </xf>
    <xf numFmtId="4" fontId="0" fillId="0" borderId="0" xfId="0" applyNumberFormat="1" applyFill="1" applyAlignment="1">
      <alignment horizontal="right"/>
    </xf>
    <xf numFmtId="4" fontId="5" fillId="0" borderId="0" xfId="0" applyNumberFormat="1" applyFont="1" applyFill="1" applyAlignment="1">
      <alignment horizontal="right"/>
    </xf>
    <xf numFmtId="166" fontId="0" fillId="0" borderId="0" xfId="0" applyNumberFormat="1" applyFill="1"/>
    <xf numFmtId="166" fontId="0" fillId="0" borderId="0" xfId="0" applyNumberFormat="1" applyFill="1" applyAlignment="1">
      <alignment horizontal="right"/>
    </xf>
    <xf numFmtId="165" fontId="0" fillId="0" borderId="0" xfId="0" applyNumberFormat="1" applyFill="1"/>
    <xf numFmtId="0" fontId="4" fillId="4" borderId="7" xfId="1" applyFont="1" applyBorder="1" applyAlignment="1">
      <alignment horizontal="left"/>
    </xf>
    <xf numFmtId="0" fontId="4" fillId="4" borderId="6" xfId="1" applyFont="1" applyBorder="1" applyAlignment="1">
      <alignment horizontal="left"/>
    </xf>
    <xf numFmtId="0" fontId="3" fillId="19" borderId="1" xfId="0" applyFont="1" applyFill="1" applyBorder="1" applyAlignment="1">
      <alignment horizontal="right" vertical="center" indent="1"/>
    </xf>
    <xf numFmtId="0" fontId="30" fillId="4" borderId="6" xfId="1" applyFont="1" applyBorder="1" applyAlignment="1">
      <alignment horizontal="left"/>
    </xf>
    <xf numFmtId="0" fontId="31" fillId="5" borderId="7" xfId="2" applyFont="1" applyBorder="1" applyAlignment="1">
      <alignment horizontal="left"/>
    </xf>
    <xf numFmtId="165" fontId="31" fillId="5" borderId="7" xfId="2" applyNumberFormat="1" applyFont="1" applyBorder="1" applyAlignment="1">
      <alignment horizontal="left"/>
    </xf>
    <xf numFmtId="165" fontId="30" fillId="6" borderId="7" xfId="3" applyNumberFormat="1" applyFont="1" applyBorder="1" applyAlignment="1">
      <alignment horizontal="left"/>
    </xf>
    <xf numFmtId="0" fontId="4" fillId="4" borderId="106" xfId="1" applyBorder="1" applyAlignment="1">
      <alignment horizontal="right" indent="1"/>
    </xf>
    <xf numFmtId="0" fontId="2" fillId="5" borderId="107" xfId="2" applyBorder="1" applyAlignment="1">
      <alignment horizontal="right" indent="1"/>
    </xf>
    <xf numFmtId="165" fontId="2" fillId="5" borderId="107" xfId="2" applyNumberFormat="1" applyBorder="1" applyAlignment="1">
      <alignment horizontal="right" indent="1"/>
    </xf>
    <xf numFmtId="165" fontId="4" fillId="6" borderId="107" xfId="3" applyNumberFormat="1" applyBorder="1" applyAlignment="1">
      <alignment horizontal="right" indent="1"/>
    </xf>
    <xf numFmtId="0" fontId="30" fillId="4" borderId="106" xfId="1" applyFont="1" applyBorder="1" applyAlignment="1">
      <alignment horizontal="right" indent="1"/>
    </xf>
    <xf numFmtId="0" fontId="31" fillId="5" borderId="107" xfId="2" applyFont="1" applyBorder="1" applyAlignment="1">
      <alignment horizontal="right" indent="1"/>
    </xf>
    <xf numFmtId="165" fontId="31" fillId="5" borderId="107" xfId="2" applyNumberFormat="1" applyFont="1" applyBorder="1" applyAlignment="1">
      <alignment horizontal="right" indent="1"/>
    </xf>
    <xf numFmtId="165" fontId="30" fillId="6" borderId="107" xfId="3" applyNumberFormat="1" applyFont="1" applyBorder="1" applyAlignment="1">
      <alignment horizontal="right" indent="1"/>
    </xf>
    <xf numFmtId="165" fontId="31" fillId="5" borderId="108" xfId="2" applyNumberFormat="1" applyFont="1" applyBorder="1" applyAlignment="1">
      <alignment horizontal="right" indent="1"/>
    </xf>
    <xf numFmtId="165" fontId="2" fillId="5" borderId="109" xfId="2" applyNumberFormat="1" applyBorder="1" applyAlignment="1">
      <alignment horizontal="right" indent="1"/>
    </xf>
    <xf numFmtId="0" fontId="4" fillId="4" borderId="6" xfId="1" applyBorder="1" applyAlignment="1">
      <alignment horizontal="left" indent="2"/>
    </xf>
    <xf numFmtId="0" fontId="2" fillId="5" borderId="7" xfId="2" applyBorder="1" applyAlignment="1">
      <alignment horizontal="left" indent="2"/>
    </xf>
    <xf numFmtId="4" fontId="2" fillId="5" borderId="7" xfId="2" applyNumberFormat="1" applyBorder="1" applyAlignment="1">
      <alignment horizontal="left" indent="2"/>
    </xf>
    <xf numFmtId="4" fontId="2" fillId="5" borderId="107" xfId="2" applyNumberFormat="1" applyBorder="1" applyAlignment="1">
      <alignment horizontal="right" indent="1"/>
    </xf>
    <xf numFmtId="4" fontId="4" fillId="6" borderId="7" xfId="3" applyNumberFormat="1" applyBorder="1" applyAlignment="1">
      <alignment horizontal="left" indent="2"/>
    </xf>
    <xf numFmtId="4" fontId="4" fillId="6" borderId="107" xfId="3" applyNumberFormat="1" applyBorder="1" applyAlignment="1">
      <alignment horizontal="right" indent="1"/>
    </xf>
    <xf numFmtId="4" fontId="2" fillId="5" borderId="8" xfId="2" applyNumberFormat="1" applyBorder="1" applyAlignment="1">
      <alignment horizontal="left" indent="2"/>
    </xf>
    <xf numFmtId="4" fontId="2" fillId="5" borderId="109" xfId="2" applyNumberFormat="1" applyBorder="1" applyAlignment="1">
      <alignment horizontal="right" indent="1"/>
    </xf>
    <xf numFmtId="4" fontId="2" fillId="5" borderId="13" xfId="2" applyNumberFormat="1" applyBorder="1" applyAlignment="1">
      <alignment horizontal="right" indent="1"/>
    </xf>
    <xf numFmtId="4" fontId="2" fillId="5" borderId="110" xfId="2" applyNumberFormat="1" applyBorder="1" applyAlignment="1">
      <alignment horizontal="right" indent="1"/>
    </xf>
    <xf numFmtId="0" fontId="4" fillId="4" borderId="107" xfId="1" applyBorder="1" applyAlignment="1">
      <alignment horizontal="right" indent="1"/>
    </xf>
    <xf numFmtId="165" fontId="2" fillId="5" borderId="13" xfId="2" applyNumberFormat="1" applyBorder="1" applyAlignment="1">
      <alignment horizontal="right" indent="1"/>
    </xf>
    <xf numFmtId="165" fontId="2" fillId="5" borderId="112" xfId="2" applyNumberFormat="1" applyBorder="1" applyAlignment="1">
      <alignment horizontal="right" indent="1"/>
    </xf>
    <xf numFmtId="0" fontId="29" fillId="4" borderId="111" xfId="1" applyFont="1" applyBorder="1" applyAlignment="1"/>
    <xf numFmtId="0" fontId="29" fillId="4" borderId="113" xfId="1" applyFont="1" applyBorder="1" applyAlignment="1"/>
    <xf numFmtId="0" fontId="30" fillId="4" borderId="107" xfId="1" applyFont="1" applyBorder="1" applyAlignment="1">
      <alignment horizontal="right" indent="1"/>
    </xf>
    <xf numFmtId="165" fontId="31" fillId="5" borderId="109" xfId="2" applyNumberFormat="1" applyFont="1" applyBorder="1" applyAlignment="1">
      <alignment horizontal="right" indent="1"/>
    </xf>
    <xf numFmtId="0" fontId="4" fillId="4" borderId="120" xfId="1" applyFont="1" applyBorder="1" applyAlignment="1">
      <alignment horizontal="left"/>
    </xf>
    <xf numFmtId="0" fontId="31" fillId="5" borderId="2" xfId="2" applyFont="1" applyAlignment="1">
      <alignment horizontal="right" indent="1"/>
    </xf>
    <xf numFmtId="165" fontId="31" fillId="5" borderId="2" xfId="2" applyNumberFormat="1" applyFont="1" applyAlignment="1">
      <alignment horizontal="right" indent="1"/>
    </xf>
    <xf numFmtId="165" fontId="30" fillId="6" borderId="2" xfId="3" applyNumberFormat="1" applyFont="1" applyAlignment="1">
      <alignment horizontal="right" indent="1"/>
    </xf>
    <xf numFmtId="0" fontId="30" fillId="4" borderId="122" xfId="1" applyFont="1" applyBorder="1" applyAlignment="1">
      <alignment horizontal="right" indent="1"/>
    </xf>
    <xf numFmtId="0" fontId="31" fillId="5" borderId="2" xfId="2" applyFont="1" applyBorder="1" applyAlignment="1">
      <alignment horizontal="right" indent="1"/>
    </xf>
    <xf numFmtId="165" fontId="31" fillId="5" borderId="2" xfId="2" applyNumberFormat="1" applyFont="1" applyBorder="1" applyAlignment="1">
      <alignment horizontal="right" indent="1"/>
    </xf>
    <xf numFmtId="165" fontId="30" fillId="6" borderId="2" xfId="3" applyNumberFormat="1" applyFont="1" applyBorder="1" applyAlignment="1">
      <alignment horizontal="right" indent="1"/>
    </xf>
    <xf numFmtId="165" fontId="31" fillId="5" borderId="123" xfId="2" applyNumberFormat="1" applyFont="1" applyBorder="1" applyAlignment="1">
      <alignment horizontal="right" indent="1"/>
    </xf>
    <xf numFmtId="0" fontId="4" fillId="4" borderId="122" xfId="1" applyBorder="1" applyAlignment="1">
      <alignment horizontal="right" indent="1"/>
    </xf>
    <xf numFmtId="0" fontId="2" fillId="5" borderId="2" xfId="2" applyBorder="1" applyAlignment="1">
      <alignment horizontal="right" indent="1"/>
    </xf>
    <xf numFmtId="165" fontId="2" fillId="5" borderId="2" xfId="2" applyNumberFormat="1" applyBorder="1" applyAlignment="1">
      <alignment horizontal="right" indent="1"/>
    </xf>
    <xf numFmtId="165" fontId="4" fillId="6" borderId="2" xfId="3" applyNumberFormat="1" applyBorder="1" applyAlignment="1">
      <alignment horizontal="right" indent="1"/>
    </xf>
    <xf numFmtId="165" fontId="2" fillId="5" borderId="124" xfId="2" applyNumberFormat="1" applyBorder="1" applyAlignment="1">
      <alignment horizontal="right" indent="1"/>
    </xf>
    <xf numFmtId="4" fontId="2" fillId="5" borderId="2" xfId="2" applyNumberFormat="1" applyBorder="1" applyAlignment="1">
      <alignment horizontal="right" indent="1"/>
    </xf>
    <xf numFmtId="4" fontId="4" fillId="6" borderId="2" xfId="3" applyNumberFormat="1" applyBorder="1" applyAlignment="1">
      <alignment horizontal="right" indent="1"/>
    </xf>
    <xf numFmtId="4" fontId="2" fillId="5" borderId="124" xfId="2" applyNumberFormat="1" applyBorder="1" applyAlignment="1">
      <alignment horizontal="right" indent="1"/>
    </xf>
    <xf numFmtId="4" fontId="2" fillId="5" borderId="125" xfId="2" applyNumberFormat="1" applyBorder="1" applyAlignment="1">
      <alignment horizontal="right" indent="1"/>
    </xf>
    <xf numFmtId="4" fontId="2" fillId="5" borderId="126" xfId="2" applyNumberFormat="1" applyBorder="1" applyAlignment="1">
      <alignment horizontal="right" indent="1"/>
    </xf>
    <xf numFmtId="0" fontId="2" fillId="5" borderId="127" xfId="2" applyBorder="1" applyAlignment="1">
      <alignment horizontal="right" indent="1"/>
    </xf>
    <xf numFmtId="165" fontId="2" fillId="5" borderId="128" xfId="2" applyNumberFormat="1" applyBorder="1" applyAlignment="1">
      <alignment horizontal="right" indent="1"/>
    </xf>
    <xf numFmtId="165" fontId="4" fillId="6" borderId="128" xfId="3" applyNumberFormat="1" applyBorder="1" applyAlignment="1">
      <alignment horizontal="right" indent="1"/>
    </xf>
    <xf numFmtId="0" fontId="4" fillId="4" borderId="128" xfId="1" applyBorder="1" applyAlignment="1">
      <alignment horizontal="right" indent="1"/>
    </xf>
    <xf numFmtId="0" fontId="2" fillId="5" borderId="128" xfId="2" applyBorder="1" applyAlignment="1">
      <alignment horizontal="right" indent="1"/>
    </xf>
    <xf numFmtId="165" fontId="2" fillId="5" borderId="129" xfId="2" applyNumberFormat="1" applyBorder="1" applyAlignment="1">
      <alignment horizontal="right" indent="1"/>
    </xf>
    <xf numFmtId="165" fontId="2" fillId="5" borderId="130" xfId="2" applyNumberFormat="1" applyBorder="1" applyAlignment="1">
      <alignment horizontal="right" indent="1"/>
    </xf>
    <xf numFmtId="0" fontId="4" fillId="4" borderId="2" xfId="1" applyBorder="1" applyAlignment="1">
      <alignment horizontal="right" indent="1"/>
    </xf>
    <xf numFmtId="0" fontId="29" fillId="4" borderId="131" xfId="1" applyFont="1" applyBorder="1" applyAlignment="1"/>
    <xf numFmtId="165" fontId="2" fillId="5" borderId="125" xfId="2" applyNumberFormat="1" applyBorder="1" applyAlignment="1">
      <alignment horizontal="right" indent="1"/>
    </xf>
    <xf numFmtId="165" fontId="2" fillId="5" borderId="132" xfId="2" applyNumberFormat="1" applyBorder="1" applyAlignment="1">
      <alignment horizontal="right" indent="1"/>
    </xf>
    <xf numFmtId="0" fontId="29" fillId="4" borderId="133" xfId="1" applyFont="1" applyBorder="1" applyAlignment="1"/>
    <xf numFmtId="0" fontId="3" fillId="16" borderId="0" xfId="0" applyFont="1" applyFill="1" applyAlignment="1">
      <alignment horizontal="center" vertical="center"/>
    </xf>
    <xf numFmtId="0" fontId="3" fillId="19" borderId="114" xfId="0" applyFont="1" applyFill="1" applyBorder="1" applyAlignment="1">
      <alignment horizontal="left" wrapText="1" indent="4"/>
    </xf>
    <xf numFmtId="0" fontId="3" fillId="19" borderId="121" xfId="0" applyFont="1" applyFill="1" applyBorder="1" applyAlignment="1">
      <alignment horizontal="left" wrapText="1" indent="4"/>
    </xf>
    <xf numFmtId="0" fontId="3" fillId="19" borderId="115" xfId="0" applyFont="1" applyFill="1" applyBorder="1" applyAlignment="1">
      <alignment horizontal="left" wrapText="1" indent="4"/>
    </xf>
    <xf numFmtId="0" fontId="2" fillId="0" borderId="116" xfId="0" applyFont="1" applyBorder="1" applyAlignment="1">
      <alignment horizontal="left" vertical="center" wrapText="1"/>
    </xf>
    <xf numFmtId="0" fontId="2" fillId="0" borderId="119" xfId="0" applyFont="1" applyBorder="1" applyAlignment="1">
      <alignment horizontal="left" vertical="center" wrapText="1"/>
    </xf>
    <xf numFmtId="0" fontId="2" fillId="0" borderId="117" xfId="0" applyFont="1" applyBorder="1" applyAlignment="1">
      <alignment horizontal="left" vertical="center" wrapText="1"/>
    </xf>
    <xf numFmtId="0" fontId="32" fillId="19" borderId="118" xfId="0" applyFont="1" applyFill="1" applyBorder="1" applyAlignment="1">
      <alignment horizontal="center" vertical="center"/>
    </xf>
    <xf numFmtId="49" fontId="3" fillId="18" borderId="26" xfId="11" applyNumberFormat="1" applyFont="1" applyFill="1" applyBorder="1" applyAlignment="1">
      <alignment horizontal="center" vertical="center" textRotation="90"/>
    </xf>
    <xf numFmtId="49" fontId="3" fillId="17" borderId="26" xfId="11" applyNumberFormat="1" applyFont="1" applyFill="1" applyBorder="1" applyAlignment="1">
      <alignment horizontal="center" vertical="center" textRotation="90"/>
    </xf>
    <xf numFmtId="0" fontId="3" fillId="19" borderId="18" xfId="11" applyFont="1" applyFill="1" applyBorder="1" applyAlignment="1">
      <alignment horizontal="left" wrapText="1" indent="1"/>
    </xf>
    <xf numFmtId="0" fontId="3" fillId="19" borderId="17" xfId="11" applyFont="1" applyFill="1" applyBorder="1" applyAlignment="1">
      <alignment horizontal="left" wrapText="1" indent="1"/>
    </xf>
    <xf numFmtId="0" fontId="2" fillId="0" borderId="16" xfId="11" applyFont="1" applyBorder="1" applyAlignment="1">
      <alignment horizontal="left" vertical="center" wrapText="1" indent="1"/>
    </xf>
    <xf numFmtId="0" fontId="2" fillId="0" borderId="15" xfId="11" applyFont="1" applyBorder="1" applyAlignment="1">
      <alignment horizontal="left" vertical="center" wrapText="1" indent="1"/>
    </xf>
    <xf numFmtId="0" fontId="2" fillId="0" borderId="14" xfId="11" applyFont="1" applyBorder="1" applyAlignment="1">
      <alignment horizontal="left" vertical="center" wrapText="1" indent="1"/>
    </xf>
  </cellXfs>
  <cellStyles count="18">
    <cellStyle name="gelb_inhalt" xfId="6"/>
    <cellStyle name="gruen_inhalt" xfId="5"/>
    <cellStyle name="Hellblau_inhalt" xfId="4"/>
    <cellStyle name="Komma" xfId="16" builtinId="3"/>
    <cellStyle name="Komma 2" xfId="17"/>
    <cellStyle name="overview_dunkelgrau" xfId="8"/>
    <cellStyle name="overview_hellgrau" xfId="9"/>
    <cellStyle name="overview_titelspalten" xfId="10"/>
    <cellStyle name="rot_inhalt" xfId="7"/>
    <cellStyle name="SAPDimensionCell" xfId="15"/>
    <cellStyle name="SAPEditableDataCell" xfId="13"/>
    <cellStyle name="SAPMemberCell" xfId="14"/>
    <cellStyle name="Standard" xfId="0" builtinId="0"/>
    <cellStyle name="Standard 2" xfId="11"/>
    <cellStyle name="Standard 3" xfId="12"/>
    <cellStyle name="Wert_dunkelgrau" xfId="3"/>
    <cellStyle name="Wert_hellgrau" xfId="2"/>
    <cellStyle name="Wertezelle" xfId="1"/>
  </cellStyles>
  <dxfs count="102">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FFFFFF"/>
        </patternFill>
      </fill>
    </dxf>
    <dxf>
      <fill>
        <patternFill>
          <bgColor rgb="FFFFFFFF"/>
        </patternFill>
      </fill>
    </dxf>
  </dxfs>
  <tableStyles count="0" defaultTableStyle="TableStyleMedium2" defaultPivotStyle="PivotStyleLight16"/>
  <colors>
    <mruColors>
      <color rgb="FFDDDDDD"/>
      <color rgb="FF008000"/>
      <color rgb="FF66FF99"/>
      <color rgb="FF74C4EF"/>
      <color rgb="FF00A0F5"/>
      <color rgb="FF00FF00"/>
      <color rgb="FF51AEE2"/>
      <color rgb="FF95B3D7"/>
      <color rgb="FF003C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235324</xdr:colOff>
      <xdr:row>2</xdr:row>
      <xdr:rowOff>123266</xdr:rowOff>
    </xdr:from>
    <xdr:to>
      <xdr:col>0</xdr:col>
      <xdr:colOff>2159374</xdr:colOff>
      <xdr:row>4</xdr:row>
      <xdr:rowOff>89649</xdr:rowOff>
    </xdr:to>
    <xdr:pic>
      <xdr:nvPicPr>
        <xdr:cNvPr id="2" name="pic2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35324" y="739590"/>
          <a:ext cx="192405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333375</xdr:colOff>
      <xdr:row>59</xdr:row>
      <xdr:rowOff>174625</xdr:rowOff>
    </xdr:from>
    <xdr:ext cx="1924050" cy="571500"/>
    <xdr:pic>
      <xdr:nvPicPr>
        <xdr:cNvPr id="2" name="pic1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095375" y="11414125"/>
          <a:ext cx="1924050" cy="571500"/>
        </a:xfrm>
        <a:prstGeom prst="rect">
          <a:avLst/>
        </a:prstGeom>
      </xdr:spPr>
    </xdr:pic>
    <xdr:clientData/>
  </xdr:oneCellAnchor>
  <xdr:oneCellAnchor>
    <xdr:from>
      <xdr:col>34</xdr:col>
      <xdr:colOff>508000</xdr:colOff>
      <xdr:row>59</xdr:row>
      <xdr:rowOff>111125</xdr:rowOff>
    </xdr:from>
    <xdr:ext cx="1924050" cy="571500"/>
    <xdr:pic>
      <xdr:nvPicPr>
        <xdr:cNvPr id="3" name="pic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33448625" y="24225250"/>
          <a:ext cx="1924050" cy="571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xdr:colOff>
          <xdr:row>19</xdr:row>
          <xdr:rowOff>0</xdr:rowOff>
        </xdr:from>
        <xdr:to>
          <xdr:col>2</xdr:col>
          <xdr:colOff>0</xdr:colOff>
          <xdr:row>20</xdr:row>
          <xdr:rowOff>38100</xdr:rowOff>
        </xdr:to>
        <xdr:sp macro="" textlink="">
          <xdr:nvSpPr>
            <xdr:cNvPr id="10241" name="ButtoSave" hidden="1">
              <a:extLst>
                <a:ext uri="{63B3BB69-23CF-44E3-9099-C40C66FF867C}">
                  <a14:compatExt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100" b="0" i="0" u="none" strike="noStrike" baseline="0">
                  <a:solidFill>
                    <a:srgbClr val="000000"/>
                  </a:solidFill>
                  <a:latin typeface="Calibri"/>
                  <a:cs typeface="Calibri"/>
                </a:rPr>
                <a:t>Save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C4EF"/>
  </sheetPr>
  <dimension ref="A2:D129"/>
  <sheetViews>
    <sheetView showGridLines="0" tabSelected="1" zoomScale="80" zoomScaleNormal="80" zoomScaleSheetLayoutView="85" workbookViewId="0">
      <pane ySplit="4" topLeftCell="A5" activePane="bottomLeft" state="frozen"/>
      <selection pane="bottomLeft" activeCell="A2" sqref="A2:C2"/>
    </sheetView>
  </sheetViews>
  <sheetFormatPr baseColWidth="10" defaultColWidth="9.1796875" defaultRowHeight="14.5" x14ac:dyDescent="0.35"/>
  <cols>
    <col min="1" max="2" width="50.81640625" style="311" customWidth="1"/>
    <col min="3" max="3" width="50.81640625" style="7" customWidth="1"/>
    <col min="4" max="4" width="10.54296875" style="214" bestFit="1" customWidth="1"/>
  </cols>
  <sheetData>
    <row r="2" spans="1:4" ht="34" customHeight="1" x14ac:dyDescent="0.35">
      <c r="A2" s="391" t="s">
        <v>210</v>
      </c>
      <c r="B2" s="391"/>
      <c r="C2" s="391"/>
    </row>
    <row r="4" spans="1:4" ht="33" customHeight="1" x14ac:dyDescent="0.35">
      <c r="B4" s="328" t="s">
        <v>211</v>
      </c>
      <c r="C4" s="328" t="s">
        <v>203</v>
      </c>
    </row>
    <row r="5" spans="1:4" s="1" customFormat="1" ht="33" customHeight="1" thickBot="1" x14ac:dyDescent="0.4">
      <c r="A5" s="311"/>
      <c r="B5" s="398" t="s">
        <v>212</v>
      </c>
      <c r="C5" s="398"/>
      <c r="D5" s="214"/>
    </row>
    <row r="6" spans="1:4" s="3" customFormat="1" x14ac:dyDescent="0.35">
      <c r="A6" s="327" t="s">
        <v>197</v>
      </c>
      <c r="B6" s="360"/>
      <c r="C6" s="333"/>
      <c r="D6" s="319"/>
    </row>
    <row r="7" spans="1:4" s="3" customFormat="1" x14ac:dyDescent="0.35">
      <c r="A7" s="313" t="s">
        <v>1</v>
      </c>
      <c r="B7" s="361">
        <v>6</v>
      </c>
      <c r="C7" s="334">
        <v>13</v>
      </c>
      <c r="D7" s="319"/>
    </row>
    <row r="8" spans="1:4" s="3" customFormat="1" x14ac:dyDescent="0.35">
      <c r="A8" s="314" t="s">
        <v>2</v>
      </c>
      <c r="B8" s="362">
        <v>6313.42</v>
      </c>
      <c r="C8" s="335">
        <v>34479</v>
      </c>
      <c r="D8" s="319"/>
    </row>
    <row r="9" spans="1:4" s="3" customFormat="1" x14ac:dyDescent="0.35">
      <c r="A9" s="315" t="s">
        <v>34</v>
      </c>
      <c r="B9" s="363">
        <v>5665.9907999999996</v>
      </c>
      <c r="C9" s="336">
        <v>29112.15</v>
      </c>
      <c r="D9" s="319"/>
    </row>
    <row r="10" spans="1:4" s="3" customFormat="1" x14ac:dyDescent="0.35">
      <c r="A10" s="314" t="s">
        <v>33</v>
      </c>
      <c r="B10" s="362">
        <v>5658.9462999999996</v>
      </c>
      <c r="C10" s="335">
        <v>29345.3586</v>
      </c>
      <c r="D10" s="319"/>
    </row>
    <row r="11" spans="1:4" s="3" customFormat="1" ht="15" thickBot="1" x14ac:dyDescent="0.4">
      <c r="A11" s="314" t="s">
        <v>4</v>
      </c>
      <c r="B11" s="362">
        <v>4932.0160999999998</v>
      </c>
      <c r="C11" s="335">
        <v>26697</v>
      </c>
      <c r="D11" s="319"/>
    </row>
    <row r="12" spans="1:4" s="2" customFormat="1" x14ac:dyDescent="0.35">
      <c r="A12" s="329" t="s">
        <v>198</v>
      </c>
      <c r="B12" s="364"/>
      <c r="C12" s="337"/>
      <c r="D12" s="318"/>
    </row>
    <row r="13" spans="1:4" x14ac:dyDescent="0.35">
      <c r="A13" s="330" t="s">
        <v>1</v>
      </c>
      <c r="B13" s="365">
        <v>8</v>
      </c>
      <c r="C13" s="338">
        <v>12</v>
      </c>
    </row>
    <row r="14" spans="1:4" s="3" customFormat="1" x14ac:dyDescent="0.35">
      <c r="A14" s="331" t="s">
        <v>2</v>
      </c>
      <c r="B14" s="366">
        <v>-705.56399999999996</v>
      </c>
      <c r="C14" s="339">
        <v>-260</v>
      </c>
      <c r="D14" s="319"/>
    </row>
    <row r="15" spans="1:4" s="4" customFormat="1" x14ac:dyDescent="0.35">
      <c r="A15" s="332" t="s">
        <v>34</v>
      </c>
      <c r="B15" s="367">
        <v>-740.6807</v>
      </c>
      <c r="C15" s="340">
        <v>-1633.7896000000001</v>
      </c>
      <c r="D15" s="320"/>
    </row>
    <row r="16" spans="1:4" s="3" customFormat="1" x14ac:dyDescent="0.35">
      <c r="A16" s="331" t="s">
        <v>33</v>
      </c>
      <c r="B16" s="366">
        <v>-766.17750000000001</v>
      </c>
      <c r="C16" s="339">
        <v>-1449.7270000000001</v>
      </c>
      <c r="D16" s="319"/>
    </row>
    <row r="17" spans="1:4" s="3" customFormat="1" ht="15" thickBot="1" x14ac:dyDescent="0.4">
      <c r="A17" s="331" t="s">
        <v>4</v>
      </c>
      <c r="B17" s="368">
        <v>-879.29859999999996</v>
      </c>
      <c r="C17" s="341">
        <v>-1905.114</v>
      </c>
      <c r="D17" s="319"/>
    </row>
    <row r="18" spans="1:4" s="2" customFormat="1" x14ac:dyDescent="0.35">
      <c r="A18" s="312" t="s">
        <v>199</v>
      </c>
      <c r="B18" s="369"/>
      <c r="C18" s="333"/>
      <c r="D18" s="318"/>
    </row>
    <row r="19" spans="1:4" x14ac:dyDescent="0.35">
      <c r="A19" s="313" t="s">
        <v>1</v>
      </c>
      <c r="B19" s="370">
        <v>6</v>
      </c>
      <c r="C19" s="338">
        <v>12</v>
      </c>
    </row>
    <row r="20" spans="1:4" s="3" customFormat="1" x14ac:dyDescent="0.35">
      <c r="A20" s="314" t="s">
        <v>2</v>
      </c>
      <c r="B20" s="371">
        <v>13059.188099999999</v>
      </c>
      <c r="C20" s="339">
        <v>14078.687</v>
      </c>
      <c r="D20" s="319"/>
    </row>
    <row r="21" spans="1:4" s="4" customFormat="1" x14ac:dyDescent="0.35">
      <c r="A21" s="315" t="s">
        <v>34</v>
      </c>
      <c r="B21" s="372">
        <v>-672.29240000000004</v>
      </c>
      <c r="C21" s="340">
        <v>2586.0875000000001</v>
      </c>
      <c r="D21" s="320"/>
    </row>
    <row r="22" spans="1:4" s="3" customFormat="1" x14ac:dyDescent="0.35">
      <c r="A22" s="314" t="s">
        <v>33</v>
      </c>
      <c r="B22" s="371">
        <v>1705.3144</v>
      </c>
      <c r="C22" s="339">
        <v>4661.1284999999998</v>
      </c>
      <c r="D22" s="319"/>
    </row>
    <row r="23" spans="1:4" s="3" customFormat="1" ht="15" thickBot="1" x14ac:dyDescent="0.4">
      <c r="A23" s="317" t="s">
        <v>4</v>
      </c>
      <c r="B23" s="373">
        <v>-771.9</v>
      </c>
      <c r="C23" s="341">
        <v>-2716</v>
      </c>
      <c r="D23" s="319"/>
    </row>
    <row r="24" spans="1:4" s="2" customFormat="1" x14ac:dyDescent="0.35">
      <c r="A24" s="343" t="s">
        <v>200</v>
      </c>
      <c r="B24" s="369"/>
      <c r="C24" s="333"/>
      <c r="D24" s="318"/>
    </row>
    <row r="25" spans="1:4" x14ac:dyDescent="0.35">
      <c r="A25" s="344" t="s">
        <v>1</v>
      </c>
      <c r="B25" s="370">
        <v>6</v>
      </c>
      <c r="C25" s="334">
        <v>12</v>
      </c>
    </row>
    <row r="26" spans="1:4" s="5" customFormat="1" x14ac:dyDescent="0.35">
      <c r="A26" s="345" t="s">
        <v>2</v>
      </c>
      <c r="B26" s="374">
        <v>20.9786</v>
      </c>
      <c r="C26" s="346">
        <v>22.616399999999999</v>
      </c>
      <c r="D26" s="321"/>
    </row>
    <row r="27" spans="1:4" s="6" customFormat="1" x14ac:dyDescent="0.35">
      <c r="A27" s="347" t="s">
        <v>34</v>
      </c>
      <c r="B27" s="375">
        <v>-1.08</v>
      </c>
      <c r="C27" s="348">
        <v>4.157</v>
      </c>
      <c r="D27" s="322"/>
    </row>
    <row r="28" spans="1:4" s="5" customFormat="1" x14ac:dyDescent="0.35">
      <c r="A28" s="345" t="s">
        <v>33</v>
      </c>
      <c r="B28" s="374">
        <v>2.7395</v>
      </c>
      <c r="C28" s="346">
        <v>7.4882999999999997</v>
      </c>
      <c r="D28" s="321"/>
    </row>
    <row r="29" spans="1:4" s="5" customFormat="1" ht="15" thickBot="1" x14ac:dyDescent="0.4">
      <c r="A29" s="349" t="s">
        <v>4</v>
      </c>
      <c r="B29" s="376">
        <v>-1.24</v>
      </c>
      <c r="C29" s="350">
        <v>-4.3631000000000002</v>
      </c>
      <c r="D29" s="321"/>
    </row>
    <row r="30" spans="1:4" s="2" customFormat="1" x14ac:dyDescent="0.35">
      <c r="A30" s="343" t="s">
        <v>9</v>
      </c>
      <c r="B30" s="369"/>
      <c r="C30" s="333"/>
      <c r="D30" s="318"/>
    </row>
    <row r="31" spans="1:4" x14ac:dyDescent="0.35">
      <c r="A31" s="344" t="s">
        <v>1</v>
      </c>
      <c r="B31" s="370" t="s">
        <v>3</v>
      </c>
      <c r="C31" s="334">
        <v>12</v>
      </c>
    </row>
    <row r="32" spans="1:4" s="5" customFormat="1" x14ac:dyDescent="0.35">
      <c r="A32" s="345" t="s">
        <v>2</v>
      </c>
      <c r="B32" s="374" t="s">
        <v>3</v>
      </c>
      <c r="C32" s="346">
        <v>0.15</v>
      </c>
      <c r="D32" s="321"/>
    </row>
    <row r="33" spans="1:4" s="6" customFormat="1" x14ac:dyDescent="0.35">
      <c r="A33" s="347" t="s">
        <v>34</v>
      </c>
      <c r="B33" s="375" t="s">
        <v>3</v>
      </c>
      <c r="C33" s="348">
        <v>0</v>
      </c>
      <c r="D33" s="322"/>
    </row>
    <row r="34" spans="1:4" s="5" customFormat="1" x14ac:dyDescent="0.35">
      <c r="A34" s="345" t="s">
        <v>33</v>
      </c>
      <c r="B34" s="377" t="s">
        <v>3</v>
      </c>
      <c r="C34" s="351">
        <v>1.2500000000000001E-2</v>
      </c>
      <c r="D34" s="321"/>
    </row>
    <row r="35" spans="1:4" s="5" customFormat="1" ht="15" thickBot="1" x14ac:dyDescent="0.4">
      <c r="A35" s="349" t="s">
        <v>4</v>
      </c>
      <c r="B35" s="378" t="s">
        <v>3</v>
      </c>
      <c r="C35" s="352">
        <v>0</v>
      </c>
      <c r="D35" s="321"/>
    </row>
    <row r="36" spans="1:4" s="2" customFormat="1" x14ac:dyDescent="0.35">
      <c r="A36" s="312" t="s">
        <v>201</v>
      </c>
      <c r="B36" s="369"/>
      <c r="C36" s="333"/>
      <c r="D36" s="318"/>
    </row>
    <row r="37" spans="1:4" x14ac:dyDescent="0.35">
      <c r="A37" s="313" t="s">
        <v>1</v>
      </c>
      <c r="B37" s="370">
        <v>5</v>
      </c>
      <c r="C37" s="334">
        <v>11</v>
      </c>
      <c r="D37" s="323"/>
    </row>
    <row r="38" spans="1:4" s="3" customFormat="1" x14ac:dyDescent="0.35">
      <c r="A38" s="314" t="s">
        <v>2</v>
      </c>
      <c r="B38" s="371">
        <v>-1200</v>
      </c>
      <c r="C38" s="335">
        <v>448.16770000000002</v>
      </c>
      <c r="D38" s="319"/>
    </row>
    <row r="39" spans="1:4" s="4" customFormat="1" x14ac:dyDescent="0.35">
      <c r="A39" s="315" t="s">
        <v>34</v>
      </c>
      <c r="B39" s="372">
        <v>-1276.1451</v>
      </c>
      <c r="C39" s="336">
        <v>-3629</v>
      </c>
      <c r="D39" s="324"/>
    </row>
    <row r="40" spans="1:4" s="3" customFormat="1" x14ac:dyDescent="0.35">
      <c r="A40" s="314" t="s">
        <v>33</v>
      </c>
      <c r="B40" s="371">
        <v>-1296.4709</v>
      </c>
      <c r="C40" s="335">
        <v>-3231.8919999999998</v>
      </c>
      <c r="D40" s="319"/>
    </row>
    <row r="41" spans="1:4" s="3" customFormat="1" ht="15" thickBot="1" x14ac:dyDescent="0.4">
      <c r="A41" s="317" t="s">
        <v>4</v>
      </c>
      <c r="B41" s="373">
        <v>-1400</v>
      </c>
      <c r="C41" s="342">
        <v>-4549.3</v>
      </c>
      <c r="D41" s="325"/>
    </row>
    <row r="42" spans="1:4" s="2" customFormat="1" x14ac:dyDescent="0.35">
      <c r="A42" s="327" t="s">
        <v>204</v>
      </c>
      <c r="B42" s="369"/>
      <c r="C42" s="333"/>
      <c r="D42" s="318"/>
    </row>
    <row r="43" spans="1:4" x14ac:dyDescent="0.35">
      <c r="A43" s="313" t="s">
        <v>1</v>
      </c>
      <c r="B43" s="379">
        <v>5</v>
      </c>
      <c r="C43" s="338">
        <v>6</v>
      </c>
    </row>
    <row r="44" spans="1:4" s="3" customFormat="1" x14ac:dyDescent="0.35">
      <c r="A44" s="314" t="s">
        <v>2</v>
      </c>
      <c r="B44" s="380">
        <v>1092</v>
      </c>
      <c r="C44" s="339">
        <v>5116</v>
      </c>
      <c r="D44" s="319"/>
    </row>
    <row r="45" spans="1:4" s="4" customFormat="1" x14ac:dyDescent="0.35">
      <c r="A45" s="315" t="s">
        <v>34</v>
      </c>
      <c r="B45" s="381">
        <v>847.25</v>
      </c>
      <c r="C45" s="340">
        <v>4598.4250000000002</v>
      </c>
      <c r="D45" s="320"/>
    </row>
    <row r="46" spans="1:4" s="3" customFormat="1" x14ac:dyDescent="0.35">
      <c r="A46" s="314" t="s">
        <v>33</v>
      </c>
      <c r="B46" s="380">
        <v>846.7</v>
      </c>
      <c r="C46" s="339">
        <v>4608.6891999999998</v>
      </c>
      <c r="D46" s="319"/>
    </row>
    <row r="47" spans="1:4" s="3" customFormat="1" x14ac:dyDescent="0.35">
      <c r="A47" s="314" t="s">
        <v>4</v>
      </c>
      <c r="B47" s="380">
        <v>633.5</v>
      </c>
      <c r="C47" s="339">
        <v>3907.335</v>
      </c>
      <c r="D47" s="319"/>
    </row>
    <row r="48" spans="1:4" s="3" customFormat="1" x14ac:dyDescent="0.35">
      <c r="A48" s="316" t="s">
        <v>205</v>
      </c>
      <c r="B48" s="382"/>
      <c r="C48" s="358"/>
      <c r="D48" s="319"/>
    </row>
    <row r="49" spans="1:4" s="3" customFormat="1" x14ac:dyDescent="0.35">
      <c r="A49" s="313" t="s">
        <v>1</v>
      </c>
      <c r="B49" s="383">
        <v>5</v>
      </c>
      <c r="C49" s="338">
        <v>6</v>
      </c>
      <c r="D49" s="319"/>
    </row>
    <row r="50" spans="1:4" s="3" customFormat="1" x14ac:dyDescent="0.35">
      <c r="A50" s="314" t="s">
        <v>2</v>
      </c>
      <c r="B50" s="380">
        <v>560</v>
      </c>
      <c r="C50" s="339">
        <v>2447</v>
      </c>
      <c r="D50" s="319"/>
    </row>
    <row r="51" spans="1:4" s="3" customFormat="1" x14ac:dyDescent="0.35">
      <c r="A51" s="315" t="s">
        <v>34</v>
      </c>
      <c r="B51" s="381">
        <v>462</v>
      </c>
      <c r="C51" s="340">
        <v>2148.9</v>
      </c>
      <c r="D51" s="319"/>
    </row>
    <row r="52" spans="1:4" s="3" customFormat="1" x14ac:dyDescent="0.35">
      <c r="A52" s="314" t="s">
        <v>33</v>
      </c>
      <c r="B52" s="380">
        <v>473.41</v>
      </c>
      <c r="C52" s="339">
        <v>2179.0549000000001</v>
      </c>
      <c r="D52" s="319"/>
    </row>
    <row r="53" spans="1:4" s="3" customFormat="1" x14ac:dyDescent="0.35">
      <c r="A53" s="314" t="s">
        <v>4</v>
      </c>
      <c r="B53" s="380">
        <v>396</v>
      </c>
      <c r="C53" s="339">
        <v>1960.3</v>
      </c>
      <c r="D53" s="319"/>
    </row>
    <row r="54" spans="1:4" s="2" customFormat="1" x14ac:dyDescent="0.35">
      <c r="A54" s="316" t="s">
        <v>206</v>
      </c>
      <c r="B54" s="382"/>
      <c r="C54" s="358"/>
      <c r="D54" s="318"/>
    </row>
    <row r="55" spans="1:4" x14ac:dyDescent="0.35">
      <c r="A55" s="313" t="s">
        <v>1</v>
      </c>
      <c r="B55" s="383">
        <v>5</v>
      </c>
      <c r="C55" s="338">
        <v>6</v>
      </c>
    </row>
    <row r="56" spans="1:4" s="3" customFormat="1" x14ac:dyDescent="0.35">
      <c r="A56" s="314" t="s">
        <v>2</v>
      </c>
      <c r="B56" s="380">
        <v>616.25</v>
      </c>
      <c r="C56" s="339">
        <v>3755</v>
      </c>
      <c r="D56" s="319"/>
    </row>
    <row r="57" spans="1:4" s="4" customFormat="1" x14ac:dyDescent="0.35">
      <c r="A57" s="315" t="s">
        <v>34</v>
      </c>
      <c r="B57" s="381">
        <v>589.6</v>
      </c>
      <c r="C57" s="340">
        <v>2727.53</v>
      </c>
      <c r="D57" s="320"/>
    </row>
    <row r="58" spans="1:4" s="3" customFormat="1" x14ac:dyDescent="0.35">
      <c r="A58" s="314" t="s">
        <v>33</v>
      </c>
      <c r="B58" s="380">
        <v>547.66999999999996</v>
      </c>
      <c r="C58" s="339">
        <v>2883.3053</v>
      </c>
      <c r="D58" s="319"/>
    </row>
    <row r="59" spans="1:4" s="3" customFormat="1" x14ac:dyDescent="0.35">
      <c r="A59" s="314" t="s">
        <v>4</v>
      </c>
      <c r="B59" s="380">
        <v>435</v>
      </c>
      <c r="C59" s="339">
        <v>2581.5</v>
      </c>
      <c r="D59" s="319"/>
    </row>
    <row r="60" spans="1:4" s="3" customFormat="1" x14ac:dyDescent="0.35">
      <c r="A60" s="316" t="s">
        <v>196</v>
      </c>
      <c r="B60" s="382"/>
      <c r="C60" s="358"/>
      <c r="D60" s="319"/>
    </row>
    <row r="61" spans="1:4" s="3" customFormat="1" x14ac:dyDescent="0.35">
      <c r="A61" s="313" t="s">
        <v>1</v>
      </c>
      <c r="B61" s="383">
        <v>5</v>
      </c>
      <c r="C61" s="338">
        <v>6</v>
      </c>
      <c r="D61" s="319"/>
    </row>
    <row r="62" spans="1:4" s="3" customFormat="1" x14ac:dyDescent="0.35">
      <c r="A62" s="314" t="s">
        <v>2</v>
      </c>
      <c r="B62" s="380">
        <v>510</v>
      </c>
      <c r="C62" s="339">
        <v>1869</v>
      </c>
      <c r="D62" s="319"/>
    </row>
    <row r="63" spans="1:4" s="3" customFormat="1" x14ac:dyDescent="0.35">
      <c r="A63" s="315" t="s">
        <v>34</v>
      </c>
      <c r="B63" s="381">
        <v>433.5</v>
      </c>
      <c r="C63" s="340">
        <v>1788.5</v>
      </c>
      <c r="D63" s="319"/>
    </row>
    <row r="64" spans="1:4" s="3" customFormat="1" x14ac:dyDescent="0.35">
      <c r="A64" s="314" t="s">
        <v>33</v>
      </c>
      <c r="B64" s="380">
        <v>442.44600000000003</v>
      </c>
      <c r="C64" s="339">
        <v>1764.9692</v>
      </c>
      <c r="D64" s="319"/>
    </row>
    <row r="65" spans="1:4" s="3" customFormat="1" x14ac:dyDescent="0.35">
      <c r="A65" s="314" t="s">
        <v>4</v>
      </c>
      <c r="B65" s="380">
        <v>382.5</v>
      </c>
      <c r="C65" s="339">
        <v>1649.9154000000001</v>
      </c>
      <c r="D65" s="319"/>
    </row>
    <row r="66" spans="1:4" s="2" customFormat="1" x14ac:dyDescent="0.35">
      <c r="A66" s="316" t="s">
        <v>190</v>
      </c>
      <c r="B66" s="382"/>
      <c r="C66" s="358"/>
      <c r="D66" s="318"/>
    </row>
    <row r="67" spans="1:4" x14ac:dyDescent="0.35">
      <c r="A67" s="313" t="s">
        <v>1</v>
      </c>
      <c r="B67" s="383">
        <v>5</v>
      </c>
      <c r="C67" s="338">
        <v>6</v>
      </c>
    </row>
    <row r="68" spans="1:4" s="3" customFormat="1" x14ac:dyDescent="0.35">
      <c r="A68" s="314" t="s">
        <v>2</v>
      </c>
      <c r="B68" s="380">
        <v>2804</v>
      </c>
      <c r="C68" s="339">
        <v>12159.755999999999</v>
      </c>
      <c r="D68" s="319"/>
    </row>
    <row r="69" spans="1:4" s="4" customFormat="1" x14ac:dyDescent="0.35">
      <c r="A69" s="315" t="s">
        <v>34</v>
      </c>
      <c r="B69" s="381">
        <v>2270.63</v>
      </c>
      <c r="C69" s="340">
        <v>11777.479600000001</v>
      </c>
      <c r="D69" s="320"/>
    </row>
    <row r="70" spans="1:4" s="3" customFormat="1" x14ac:dyDescent="0.35">
      <c r="A70" s="314" t="s">
        <v>33</v>
      </c>
      <c r="B70" s="380">
        <v>2300.6345000000001</v>
      </c>
      <c r="C70" s="339">
        <v>11513.0591</v>
      </c>
      <c r="D70" s="319"/>
    </row>
    <row r="71" spans="1:4" s="3" customFormat="1" x14ac:dyDescent="0.35">
      <c r="A71" s="314" t="s">
        <v>4</v>
      </c>
      <c r="B71" s="380">
        <v>1734.1294</v>
      </c>
      <c r="C71" s="339">
        <v>10060.3166</v>
      </c>
      <c r="D71" s="319"/>
    </row>
    <row r="72" spans="1:4" s="2" customFormat="1" x14ac:dyDescent="0.35">
      <c r="A72" s="316" t="s">
        <v>191</v>
      </c>
      <c r="B72" s="382"/>
      <c r="C72" s="358"/>
      <c r="D72" s="318"/>
    </row>
    <row r="73" spans="1:4" x14ac:dyDescent="0.35">
      <c r="A73" s="313" t="s">
        <v>1</v>
      </c>
      <c r="B73" s="383">
        <v>5</v>
      </c>
      <c r="C73" s="338">
        <v>6</v>
      </c>
    </row>
    <row r="74" spans="1:4" s="3" customFormat="1" x14ac:dyDescent="0.35">
      <c r="A74" s="314" t="s">
        <v>2</v>
      </c>
      <c r="B74" s="380">
        <v>1447.5719999999999</v>
      </c>
      <c r="C74" s="339">
        <v>7546</v>
      </c>
      <c r="D74" s="319"/>
    </row>
    <row r="75" spans="1:4" s="4" customFormat="1" x14ac:dyDescent="0.35">
      <c r="A75" s="315" t="s">
        <v>34</v>
      </c>
      <c r="B75" s="381">
        <v>1414.92</v>
      </c>
      <c r="C75" s="340">
        <v>7052.1426000000001</v>
      </c>
      <c r="D75" s="320"/>
    </row>
    <row r="76" spans="1:4" s="3" customFormat="1" x14ac:dyDescent="0.35">
      <c r="A76" s="314" t="s">
        <v>33</v>
      </c>
      <c r="B76" s="380">
        <v>1361.4182000000001</v>
      </c>
      <c r="C76" s="339">
        <v>7082.3784999999998</v>
      </c>
      <c r="D76" s="319"/>
    </row>
    <row r="77" spans="1:4" s="3" customFormat="1" x14ac:dyDescent="0.35">
      <c r="A77" s="314" t="s">
        <v>4</v>
      </c>
      <c r="B77" s="384">
        <v>1141.6166000000001</v>
      </c>
      <c r="C77" s="339">
        <v>6630.0744000000004</v>
      </c>
      <c r="D77" s="319"/>
    </row>
    <row r="78" spans="1:4" s="2" customFormat="1" x14ac:dyDescent="0.35">
      <c r="A78" s="316" t="s">
        <v>192</v>
      </c>
      <c r="B78" s="382"/>
      <c r="C78" s="358"/>
      <c r="D78" s="318"/>
    </row>
    <row r="79" spans="1:4" x14ac:dyDescent="0.35">
      <c r="A79" s="313" t="s">
        <v>1</v>
      </c>
      <c r="B79" s="383">
        <v>5</v>
      </c>
      <c r="C79" s="338">
        <v>6</v>
      </c>
    </row>
    <row r="80" spans="1:4" s="3" customFormat="1" x14ac:dyDescent="0.35">
      <c r="A80" s="314" t="s">
        <v>2</v>
      </c>
      <c r="B80" s="380">
        <v>-200</v>
      </c>
      <c r="C80" s="339">
        <v>-1084.396</v>
      </c>
      <c r="D80" s="319"/>
    </row>
    <row r="81" spans="1:4" s="4" customFormat="1" x14ac:dyDescent="0.35">
      <c r="A81" s="315" t="s">
        <v>34</v>
      </c>
      <c r="B81" s="381">
        <v>-296</v>
      </c>
      <c r="C81" s="340">
        <v>-1359.5</v>
      </c>
      <c r="D81" s="320"/>
    </row>
    <row r="82" spans="1:4" s="3" customFormat="1" x14ac:dyDescent="0.35">
      <c r="A82" s="314" t="s">
        <v>33</v>
      </c>
      <c r="B82" s="380">
        <v>-318.4812</v>
      </c>
      <c r="C82" s="339">
        <v>-1353.4693</v>
      </c>
      <c r="D82" s="319"/>
    </row>
    <row r="83" spans="1:4" s="3" customFormat="1" ht="15" thickBot="1" x14ac:dyDescent="0.4">
      <c r="A83" s="317" t="s">
        <v>4</v>
      </c>
      <c r="B83" s="385">
        <v>-446.42</v>
      </c>
      <c r="C83" s="359">
        <v>-1612.62</v>
      </c>
      <c r="D83" s="319"/>
    </row>
    <row r="84" spans="1:4" s="2" customFormat="1" x14ac:dyDescent="0.35">
      <c r="A84" s="312" t="s">
        <v>207</v>
      </c>
      <c r="B84" s="369"/>
      <c r="C84" s="333"/>
      <c r="D84" s="318"/>
    </row>
    <row r="85" spans="1:4" x14ac:dyDescent="0.35">
      <c r="A85" s="313" t="s">
        <v>1</v>
      </c>
      <c r="B85" s="370">
        <v>8</v>
      </c>
      <c r="C85" s="334">
        <v>9</v>
      </c>
    </row>
    <row r="86" spans="1:4" s="3" customFormat="1" x14ac:dyDescent="0.35">
      <c r="A86" s="314" t="s">
        <v>2</v>
      </c>
      <c r="B86" s="371">
        <v>-130</v>
      </c>
      <c r="C86" s="335">
        <v>-82</v>
      </c>
      <c r="D86" s="319"/>
    </row>
    <row r="87" spans="1:4" s="4" customFormat="1" x14ac:dyDescent="0.35">
      <c r="A87" s="315" t="s">
        <v>34</v>
      </c>
      <c r="B87" s="372">
        <v>-158</v>
      </c>
      <c r="C87" s="336">
        <v>-225</v>
      </c>
      <c r="D87" s="320"/>
    </row>
    <row r="88" spans="1:4" s="3" customFormat="1" x14ac:dyDescent="0.35">
      <c r="A88" s="314" t="s">
        <v>33</v>
      </c>
      <c r="B88" s="371">
        <v>-157.9555</v>
      </c>
      <c r="C88" s="335">
        <v>-272.90280000000001</v>
      </c>
      <c r="D88" s="319"/>
    </row>
    <row r="89" spans="1:4" s="3" customFormat="1" x14ac:dyDescent="0.35">
      <c r="A89" s="314" t="s">
        <v>4</v>
      </c>
      <c r="B89" s="371">
        <v>-190.05</v>
      </c>
      <c r="C89" s="335">
        <v>-454</v>
      </c>
      <c r="D89" s="319"/>
    </row>
    <row r="90" spans="1:4" s="3" customFormat="1" x14ac:dyDescent="0.35">
      <c r="A90" s="316" t="s">
        <v>208</v>
      </c>
      <c r="B90" s="386"/>
      <c r="C90" s="353"/>
      <c r="D90" s="319"/>
    </row>
    <row r="91" spans="1:4" s="3" customFormat="1" x14ac:dyDescent="0.35">
      <c r="A91" s="313" t="s">
        <v>1</v>
      </c>
      <c r="B91" s="370">
        <v>8</v>
      </c>
      <c r="C91" s="334">
        <v>9</v>
      </c>
      <c r="D91" s="319"/>
    </row>
    <row r="92" spans="1:4" s="3" customFormat="1" x14ac:dyDescent="0.35">
      <c r="A92" s="314" t="s">
        <v>2</v>
      </c>
      <c r="B92" s="371">
        <v>25</v>
      </c>
      <c r="C92" s="335">
        <v>179</v>
      </c>
      <c r="D92" s="319"/>
    </row>
    <row r="93" spans="1:4" s="3" customFormat="1" x14ac:dyDescent="0.35">
      <c r="A93" s="315" t="s">
        <v>34</v>
      </c>
      <c r="B93" s="372">
        <v>13.5</v>
      </c>
      <c r="C93" s="336">
        <v>133.959</v>
      </c>
      <c r="D93" s="319"/>
    </row>
    <row r="94" spans="1:4" s="3" customFormat="1" x14ac:dyDescent="0.35">
      <c r="A94" s="314" t="s">
        <v>33</v>
      </c>
      <c r="B94" s="371">
        <v>13.554500000000001</v>
      </c>
      <c r="C94" s="335">
        <v>137.53909999999999</v>
      </c>
      <c r="D94" s="319"/>
    </row>
    <row r="95" spans="1:4" s="3" customFormat="1" x14ac:dyDescent="0.35">
      <c r="A95" s="314" t="s">
        <v>4</v>
      </c>
      <c r="B95" s="371">
        <v>0.93</v>
      </c>
      <c r="C95" s="335">
        <v>107.83499999999999</v>
      </c>
      <c r="D95" s="319"/>
    </row>
    <row r="96" spans="1:4" s="2" customFormat="1" x14ac:dyDescent="0.35">
      <c r="A96" s="316" t="s">
        <v>209</v>
      </c>
      <c r="B96" s="386"/>
      <c r="C96" s="353"/>
      <c r="D96" s="318"/>
    </row>
    <row r="97" spans="1:4" x14ac:dyDescent="0.35">
      <c r="A97" s="313" t="s">
        <v>1</v>
      </c>
      <c r="B97" s="370">
        <v>8</v>
      </c>
      <c r="C97" s="334">
        <v>9</v>
      </c>
    </row>
    <row r="98" spans="1:4" s="3" customFormat="1" x14ac:dyDescent="0.35">
      <c r="A98" s="314" t="s">
        <v>2</v>
      </c>
      <c r="B98" s="371">
        <v>-90</v>
      </c>
      <c r="C98" s="335">
        <v>-63</v>
      </c>
      <c r="D98" s="319"/>
    </row>
    <row r="99" spans="1:4" s="4" customFormat="1" x14ac:dyDescent="0.35">
      <c r="A99" s="315" t="s">
        <v>34</v>
      </c>
      <c r="B99" s="372">
        <v>-118.52500000000001</v>
      </c>
      <c r="C99" s="336">
        <v>-199.9</v>
      </c>
      <c r="D99" s="320"/>
    </row>
    <row r="100" spans="1:4" s="3" customFormat="1" x14ac:dyDescent="0.35">
      <c r="A100" s="314" t="s">
        <v>33</v>
      </c>
      <c r="B100" s="371">
        <v>-118.65130000000001</v>
      </c>
      <c r="C100" s="335">
        <v>-189.02979999999999</v>
      </c>
      <c r="D100" s="319"/>
    </row>
    <row r="101" spans="1:4" s="3" customFormat="1" x14ac:dyDescent="0.35">
      <c r="A101" s="314" t="s">
        <v>4</v>
      </c>
      <c r="B101" s="371">
        <v>-147</v>
      </c>
      <c r="C101" s="335">
        <v>-250</v>
      </c>
      <c r="D101" s="319"/>
    </row>
    <row r="102" spans="1:4" s="3" customFormat="1" x14ac:dyDescent="0.35">
      <c r="A102" s="316" t="s">
        <v>193</v>
      </c>
      <c r="B102" s="386"/>
      <c r="C102" s="353"/>
      <c r="D102" s="319"/>
    </row>
    <row r="103" spans="1:4" s="3" customFormat="1" x14ac:dyDescent="0.35">
      <c r="A103" s="313" t="s">
        <v>1</v>
      </c>
      <c r="B103" s="370">
        <v>8</v>
      </c>
      <c r="C103" s="334">
        <v>9</v>
      </c>
      <c r="D103" s="319"/>
    </row>
    <row r="104" spans="1:4" s="3" customFormat="1" x14ac:dyDescent="0.35">
      <c r="A104" s="314" t="s">
        <v>2</v>
      </c>
      <c r="B104" s="371">
        <v>7</v>
      </c>
      <c r="C104" s="335">
        <v>18</v>
      </c>
      <c r="D104" s="319"/>
    </row>
    <row r="105" spans="1:4" s="3" customFormat="1" x14ac:dyDescent="0.35">
      <c r="A105" s="315" t="s">
        <v>34</v>
      </c>
      <c r="B105" s="372">
        <v>2.5</v>
      </c>
      <c r="C105" s="336">
        <v>5.4640000000000004</v>
      </c>
      <c r="D105" s="319"/>
    </row>
    <row r="106" spans="1:4" s="3" customFormat="1" x14ac:dyDescent="0.35">
      <c r="A106" s="314" t="s">
        <v>33</v>
      </c>
      <c r="B106" s="371">
        <v>3.2225000000000001</v>
      </c>
      <c r="C106" s="335">
        <v>7.9688999999999997</v>
      </c>
      <c r="D106" s="319"/>
    </row>
    <row r="107" spans="1:4" s="3" customFormat="1" x14ac:dyDescent="0.35">
      <c r="A107" s="314" t="s">
        <v>4</v>
      </c>
      <c r="B107" s="371">
        <v>1</v>
      </c>
      <c r="C107" s="335">
        <v>2</v>
      </c>
      <c r="D107" s="319"/>
    </row>
    <row r="108" spans="1:4" x14ac:dyDescent="0.35">
      <c r="A108" s="316" t="s">
        <v>194</v>
      </c>
      <c r="B108" s="386"/>
      <c r="C108" s="353"/>
    </row>
    <row r="109" spans="1:4" x14ac:dyDescent="0.35">
      <c r="A109" s="313" t="s">
        <v>1</v>
      </c>
      <c r="B109" s="370">
        <v>8</v>
      </c>
      <c r="C109" s="334">
        <v>9</v>
      </c>
    </row>
    <row r="110" spans="1:4" x14ac:dyDescent="0.35">
      <c r="A110" s="314" t="s">
        <v>2</v>
      </c>
      <c r="B110" s="371">
        <v>-86.480999999999995</v>
      </c>
      <c r="C110" s="335">
        <v>23</v>
      </c>
    </row>
    <row r="111" spans="1:4" x14ac:dyDescent="0.35">
      <c r="A111" s="315" t="s">
        <v>34</v>
      </c>
      <c r="B111" s="372">
        <v>-100.58920000000001</v>
      </c>
      <c r="C111" s="336">
        <v>-88</v>
      </c>
    </row>
    <row r="112" spans="1:4" x14ac:dyDescent="0.35">
      <c r="A112" s="314" t="s">
        <v>33</v>
      </c>
      <c r="B112" s="371">
        <v>-100.9209</v>
      </c>
      <c r="C112" s="335">
        <v>-80.193299999999994</v>
      </c>
    </row>
    <row r="113" spans="1:4" x14ac:dyDescent="0.35">
      <c r="A113" s="314" t="s">
        <v>4</v>
      </c>
      <c r="B113" s="371">
        <v>-116.4315</v>
      </c>
      <c r="C113" s="335">
        <v>-140</v>
      </c>
    </row>
    <row r="114" spans="1:4" s="1" customFormat="1" x14ac:dyDescent="0.35">
      <c r="A114" s="326" t="s">
        <v>195</v>
      </c>
      <c r="B114" s="387"/>
      <c r="C114" s="356"/>
      <c r="D114" s="214"/>
    </row>
    <row r="115" spans="1:4" s="1" customFormat="1" x14ac:dyDescent="0.35">
      <c r="A115" s="313" t="s">
        <v>1</v>
      </c>
      <c r="B115" s="370">
        <v>8</v>
      </c>
      <c r="C115" s="334">
        <v>9</v>
      </c>
      <c r="D115" s="214"/>
    </row>
    <row r="116" spans="1:4" s="1" customFormat="1" x14ac:dyDescent="0.35">
      <c r="A116" s="314" t="s">
        <v>2</v>
      </c>
      <c r="B116" s="371">
        <v>-260.87259999999998</v>
      </c>
      <c r="C116" s="335">
        <v>-684</v>
      </c>
      <c r="D116" s="214"/>
    </row>
    <row r="117" spans="1:4" s="1" customFormat="1" x14ac:dyDescent="0.35">
      <c r="A117" s="315" t="s">
        <v>34</v>
      </c>
      <c r="B117" s="372">
        <v>-341.28199999999998</v>
      </c>
      <c r="C117" s="336">
        <v>-932.70399999999995</v>
      </c>
      <c r="D117" s="214"/>
    </row>
    <row r="118" spans="1:4" s="1" customFormat="1" x14ac:dyDescent="0.35">
      <c r="A118" s="314" t="s">
        <v>33</v>
      </c>
      <c r="B118" s="388">
        <v>-333.54450000000003</v>
      </c>
      <c r="C118" s="354">
        <v>-917.97929999999997</v>
      </c>
      <c r="D118" s="214"/>
    </row>
    <row r="119" spans="1:4" s="1" customFormat="1" x14ac:dyDescent="0.35">
      <c r="A119" s="314" t="s">
        <v>4</v>
      </c>
      <c r="B119" s="389">
        <v>-387.92880000000002</v>
      </c>
      <c r="C119" s="355">
        <v>-1085</v>
      </c>
      <c r="D119" s="214"/>
    </row>
    <row r="120" spans="1:4" x14ac:dyDescent="0.35">
      <c r="A120" s="316" t="s">
        <v>202</v>
      </c>
      <c r="B120" s="390"/>
      <c r="C120" s="357"/>
    </row>
    <row r="121" spans="1:4" x14ac:dyDescent="0.35">
      <c r="A121" s="313" t="s">
        <v>1</v>
      </c>
      <c r="B121" s="370">
        <v>8</v>
      </c>
      <c r="C121" s="334">
        <v>9</v>
      </c>
    </row>
    <row r="122" spans="1:4" x14ac:dyDescent="0.35">
      <c r="A122" s="314" t="s">
        <v>2</v>
      </c>
      <c r="B122" s="371">
        <v>-50</v>
      </c>
      <c r="C122" s="335">
        <v>-229</v>
      </c>
    </row>
    <row r="123" spans="1:4" x14ac:dyDescent="0.35">
      <c r="A123" s="315" t="s">
        <v>34</v>
      </c>
      <c r="B123" s="372">
        <v>-74.529700000000005</v>
      </c>
      <c r="C123" s="336">
        <v>-289</v>
      </c>
    </row>
    <row r="124" spans="1:4" x14ac:dyDescent="0.35">
      <c r="A124" s="314" t="s">
        <v>33</v>
      </c>
      <c r="B124" s="371">
        <v>-71.882400000000004</v>
      </c>
      <c r="C124" s="335">
        <v>-283.09429999999998</v>
      </c>
    </row>
    <row r="125" spans="1:4" ht="15" thickBot="1" x14ac:dyDescent="0.4">
      <c r="A125" s="317" t="s">
        <v>4</v>
      </c>
      <c r="B125" s="373">
        <v>-89</v>
      </c>
      <c r="C125" s="342">
        <v>-320</v>
      </c>
    </row>
    <row r="126" spans="1:4" ht="18" thickBot="1" x14ac:dyDescent="0.4">
      <c r="A126" s="392" t="s">
        <v>11</v>
      </c>
      <c r="B126" s="393"/>
      <c r="C126" s="394"/>
    </row>
    <row r="127" spans="1:4" ht="66.75" customHeight="1" thickBot="1" x14ac:dyDescent="0.4">
      <c r="A127" s="395" t="s">
        <v>12</v>
      </c>
      <c r="B127" s="396"/>
      <c r="C127" s="397"/>
    </row>
    <row r="129" spans="3:3" x14ac:dyDescent="0.35">
      <c r="C129" s="213"/>
    </row>
  </sheetData>
  <mergeCells count="4">
    <mergeCell ref="A2:C2"/>
    <mergeCell ref="A126:C126"/>
    <mergeCell ref="A127:C127"/>
    <mergeCell ref="B5:C5"/>
  </mergeCells>
  <conditionalFormatting sqref="A1:B1 A3:B3 A4:A5">
    <cfRule type="expression" dxfId="101" priority="2"/>
  </conditionalFormatting>
  <conditionalFormatting sqref="A2:B2">
    <cfRule type="expression" dxfId="100" priority="1"/>
  </conditionalFormatting>
  <pageMargins left="0.70866141732283472" right="0.70866141732283472" top="0.78740157480314965" bottom="0.78740157480314965" header="0.31496062992125984" footer="0.31496062992125984"/>
  <pageSetup paperSize="9" scale="46" orientation="portrait" r:id="rId1"/>
  <rowBreaks count="1" manualBreakCount="1">
    <brk id="41" max="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9"/>
  <sheetViews>
    <sheetView showGridLines="0" topLeftCell="A13" zoomScale="85" zoomScaleNormal="85" workbookViewId="0">
      <pane xSplit="2" topLeftCell="C1" activePane="topRight" state="frozen"/>
      <selection activeCell="Q4" sqref="Q4:Q55"/>
      <selection pane="topRight" activeCell="Q4" sqref="Q4:Q55"/>
    </sheetView>
  </sheetViews>
  <sheetFormatPr baseColWidth="10" defaultColWidth="11.453125" defaultRowHeight="14.5" x14ac:dyDescent="0.35"/>
  <cols>
    <col min="1" max="1" width="7.54296875" style="8" customWidth="1"/>
    <col min="2" max="2" width="39.54296875" style="9" customWidth="1"/>
    <col min="3" max="3" width="1.26953125" style="8" customWidth="1"/>
    <col min="4" max="5" width="14.1796875" style="8" customWidth="1"/>
    <col min="6" max="8" width="14.26953125" style="8" customWidth="1"/>
    <col min="9" max="9" width="13.453125" style="8" customWidth="1"/>
    <col min="10" max="10" width="13" style="8" customWidth="1"/>
    <col min="11" max="11" width="13.7265625" style="8" customWidth="1"/>
    <col min="12" max="13" width="13.81640625" style="8" customWidth="1"/>
    <col min="14" max="14" width="15.54296875" style="8" customWidth="1"/>
    <col min="15" max="15" width="13.7265625" style="8" customWidth="1"/>
    <col min="16" max="16" width="15" style="8" bestFit="1" customWidth="1"/>
    <col min="17" max="17" width="13.81640625" style="8" customWidth="1"/>
    <col min="18" max="18" width="13.26953125" style="8" customWidth="1"/>
    <col min="19" max="19" width="12.7265625" style="8" customWidth="1"/>
    <col min="20" max="20" width="14.7265625" style="8" customWidth="1"/>
    <col min="21" max="21" width="14.81640625" style="8" customWidth="1"/>
    <col min="22" max="22" width="14" style="8" customWidth="1"/>
    <col min="23" max="23" width="13" style="8" customWidth="1"/>
    <col min="24" max="24" width="12.26953125" style="8" customWidth="1"/>
    <col min="25" max="25" width="12" style="8" bestFit="1" customWidth="1"/>
    <col min="26" max="26" width="13.1796875" style="8" bestFit="1" customWidth="1"/>
    <col min="27" max="27" width="14.26953125" style="8" bestFit="1" customWidth="1"/>
    <col min="28" max="28" width="13.7265625" style="8" customWidth="1"/>
    <col min="29" max="29" width="14.453125" style="8" customWidth="1"/>
    <col min="30" max="30" width="13.1796875" style="8" customWidth="1"/>
    <col min="31" max="31" width="12" style="8" customWidth="1"/>
    <col min="32" max="32" width="1.54296875" style="8" customWidth="1"/>
    <col min="33" max="33" width="10.453125" style="8" customWidth="1"/>
    <col min="34" max="35" width="12.54296875" style="8" customWidth="1"/>
    <col min="36" max="36" width="10.26953125" style="8" customWidth="1"/>
    <col min="37" max="38" width="10.453125" style="8" customWidth="1"/>
    <col min="39" max="39" width="12.453125" style="8" customWidth="1"/>
    <col min="40" max="16384" width="11.453125" style="8"/>
  </cols>
  <sheetData>
    <row r="1" spans="1:39" ht="15" thickBot="1" x14ac:dyDescent="0.4"/>
    <row r="2" spans="1:39" ht="73.5" customHeight="1" thickBot="1" x14ac:dyDescent="0.4">
      <c r="B2" s="136" t="s">
        <v>35</v>
      </c>
      <c r="C2" s="60"/>
      <c r="D2" s="59" t="s">
        <v>82</v>
      </c>
      <c r="E2" s="187" t="s">
        <v>80</v>
      </c>
      <c r="F2" s="294" t="s">
        <v>89</v>
      </c>
      <c r="G2" s="282" t="s">
        <v>177</v>
      </c>
      <c r="H2" s="58" t="s">
        <v>27</v>
      </c>
      <c r="I2" s="269" t="s">
        <v>90</v>
      </c>
      <c r="J2" s="256" t="s">
        <v>88</v>
      </c>
      <c r="K2" s="57" t="s">
        <v>22</v>
      </c>
      <c r="L2" s="54" t="s">
        <v>25</v>
      </c>
      <c r="M2" s="55" t="s">
        <v>15</v>
      </c>
      <c r="N2" s="56" t="s">
        <v>16</v>
      </c>
      <c r="O2" s="57" t="s">
        <v>92</v>
      </c>
      <c r="P2" s="56" t="s">
        <v>91</v>
      </c>
      <c r="Q2" s="57" t="s">
        <v>86</v>
      </c>
      <c r="R2" s="54" t="s">
        <v>28</v>
      </c>
      <c r="S2" s="55" t="s">
        <v>23</v>
      </c>
      <c r="T2" s="54" t="s">
        <v>21</v>
      </c>
      <c r="U2" s="55" t="s">
        <v>26</v>
      </c>
      <c r="V2" s="54" t="s">
        <v>14</v>
      </c>
      <c r="W2" s="55" t="s">
        <v>87</v>
      </c>
      <c r="X2" s="54" t="s">
        <v>19</v>
      </c>
      <c r="Y2" s="57" t="s">
        <v>20</v>
      </c>
      <c r="Z2" s="56" t="s">
        <v>189</v>
      </c>
      <c r="AA2" s="55" t="s">
        <v>17</v>
      </c>
      <c r="AB2" s="54" t="s">
        <v>84</v>
      </c>
      <c r="AC2" s="57" t="s">
        <v>93</v>
      </c>
      <c r="AD2" s="54" t="s">
        <v>18</v>
      </c>
      <c r="AE2" s="191" t="s">
        <v>24</v>
      </c>
      <c r="AG2" s="53" t="s">
        <v>29</v>
      </c>
      <c r="AH2" s="52" t="s">
        <v>81</v>
      </c>
      <c r="AI2" s="52" t="s">
        <v>80</v>
      </c>
      <c r="AJ2" s="139" t="s">
        <v>30</v>
      </c>
      <c r="AK2" s="51" t="s">
        <v>31</v>
      </c>
      <c r="AL2" s="50" t="s">
        <v>32</v>
      </c>
    </row>
    <row r="3" spans="1:39" ht="6.75" customHeight="1" thickBot="1" x14ac:dyDescent="0.4">
      <c r="B3" s="49"/>
      <c r="C3" s="11"/>
      <c r="D3" s="11"/>
      <c r="E3" s="46"/>
      <c r="F3" s="295"/>
      <c r="G3" s="48"/>
      <c r="H3" s="48"/>
      <c r="I3" s="48"/>
      <c r="J3" s="210"/>
      <c r="K3" s="46"/>
      <c r="L3" s="46"/>
      <c r="M3" s="46"/>
      <c r="N3" s="46"/>
      <c r="O3" s="46"/>
      <c r="P3" s="46"/>
      <c r="Q3" s="46"/>
      <c r="R3" s="46"/>
      <c r="S3" s="46"/>
      <c r="T3" s="46"/>
      <c r="U3" s="46"/>
      <c r="V3" s="46"/>
      <c r="W3" s="46"/>
      <c r="X3" s="46"/>
      <c r="Y3" s="46"/>
      <c r="Z3" s="46"/>
      <c r="AA3" s="46"/>
      <c r="AB3" s="211"/>
      <c r="AC3" s="46"/>
      <c r="AD3" s="46"/>
      <c r="AE3" s="212"/>
      <c r="AG3" s="46"/>
      <c r="AH3" s="46"/>
      <c r="AI3" s="46"/>
      <c r="AJ3" s="47"/>
      <c r="AK3" s="46"/>
      <c r="AL3" s="45"/>
    </row>
    <row r="4" spans="1:39" ht="21.75" customHeight="1" thickBot="1" x14ac:dyDescent="0.4">
      <c r="B4" s="122" t="s">
        <v>13</v>
      </c>
      <c r="C4" s="11"/>
      <c r="D4" s="44"/>
      <c r="E4" s="43"/>
      <c r="F4" s="296" t="s">
        <v>180</v>
      </c>
      <c r="G4" s="103"/>
      <c r="H4" s="151" t="s">
        <v>179</v>
      </c>
      <c r="I4" s="270">
        <v>43412</v>
      </c>
      <c r="J4" s="257" t="s">
        <v>180</v>
      </c>
      <c r="K4" s="101" t="s">
        <v>180</v>
      </c>
      <c r="L4" s="103">
        <v>43413</v>
      </c>
      <c r="M4" s="150" t="s">
        <v>182</v>
      </c>
      <c r="N4" s="152" t="s">
        <v>180</v>
      </c>
      <c r="O4" s="101">
        <v>43413</v>
      </c>
      <c r="P4" s="152"/>
      <c r="Q4" s="101" t="s">
        <v>181</v>
      </c>
      <c r="R4" s="103">
        <v>43413</v>
      </c>
      <c r="S4" s="150" t="s">
        <v>180</v>
      </c>
      <c r="T4" s="103" t="s">
        <v>183</v>
      </c>
      <c r="U4" s="150" t="s">
        <v>178</v>
      </c>
      <c r="V4" s="103" t="s">
        <v>183</v>
      </c>
      <c r="W4" s="150" t="s">
        <v>180</v>
      </c>
      <c r="X4" s="103" t="s">
        <v>180</v>
      </c>
      <c r="Y4" s="101" t="s">
        <v>182</v>
      </c>
      <c r="Z4" s="102" t="s">
        <v>188</v>
      </c>
      <c r="AA4" s="150" t="s">
        <v>185</v>
      </c>
      <c r="AB4" s="103" t="s">
        <v>176</v>
      </c>
      <c r="AC4" s="101"/>
      <c r="AD4" s="103" t="s">
        <v>184</v>
      </c>
      <c r="AE4" s="192"/>
      <c r="AG4" s="44"/>
      <c r="AH4" s="43"/>
      <c r="AI4" s="43"/>
      <c r="AJ4" s="42"/>
      <c r="AK4" s="41"/>
      <c r="AL4" s="40"/>
    </row>
    <row r="5" spans="1:39" ht="33.75" customHeight="1" thickBot="1" x14ac:dyDescent="0.4">
      <c r="A5" s="399" t="s">
        <v>83</v>
      </c>
      <c r="B5" s="123" t="s">
        <v>0</v>
      </c>
      <c r="C5" s="64"/>
      <c r="D5" s="65">
        <f t="shared" ref="D5:D24" si="0">IF(ISNUMBER(MEDIAN(F5:J5)),MEDIAN(F5:J5),"-")</f>
        <v>42542.050900000002</v>
      </c>
      <c r="E5" s="66">
        <f t="shared" ref="E5:E36" si="1">IF(ISNUMBER(MEDIAN(F5:AE5)),MEDIAN(F5:AE5),"-")</f>
        <v>42772</v>
      </c>
      <c r="F5" s="297">
        <v>42772</v>
      </c>
      <c r="G5" s="283" t="s">
        <v>3</v>
      </c>
      <c r="H5" s="244" t="s">
        <v>3</v>
      </c>
      <c r="I5" s="271">
        <v>42312.101799999997</v>
      </c>
      <c r="J5" s="258" t="s">
        <v>3</v>
      </c>
      <c r="K5" s="153" t="s">
        <v>3</v>
      </c>
      <c r="L5" s="176" t="s">
        <v>3</v>
      </c>
      <c r="M5" s="153" t="s">
        <v>3</v>
      </c>
      <c r="N5" s="176" t="s">
        <v>3</v>
      </c>
      <c r="O5" s="154" t="s">
        <v>3</v>
      </c>
      <c r="P5" s="176" t="s">
        <v>3</v>
      </c>
      <c r="Q5" s="154" t="s">
        <v>3</v>
      </c>
      <c r="R5" s="104">
        <v>43096</v>
      </c>
      <c r="S5" s="153" t="s">
        <v>3</v>
      </c>
      <c r="T5" s="176" t="s">
        <v>3</v>
      </c>
      <c r="U5" s="153" t="s">
        <v>3</v>
      </c>
      <c r="V5" s="104" t="s">
        <v>3</v>
      </c>
      <c r="W5" s="154" t="s">
        <v>3</v>
      </c>
      <c r="X5" s="104" t="s">
        <v>3</v>
      </c>
      <c r="Y5" s="153" t="s">
        <v>3</v>
      </c>
      <c r="Z5" s="176" t="s">
        <v>3</v>
      </c>
      <c r="AA5" s="153" t="s">
        <v>3</v>
      </c>
      <c r="AB5" s="104" t="s">
        <v>3</v>
      </c>
      <c r="AC5" s="154" t="s">
        <v>3</v>
      </c>
      <c r="AD5" s="104" t="s">
        <v>3</v>
      </c>
      <c r="AE5" s="193" t="s">
        <v>3</v>
      </c>
      <c r="AF5" s="67"/>
      <c r="AG5" s="68">
        <f t="shared" ref="AG5:AG24" si="2">IF(ISNUMBER(MAX(F5:AE5) ),MAX(F5:AE5),"-")</f>
        <v>43096</v>
      </c>
      <c r="AH5" s="69">
        <f t="shared" ref="AH5:AH36" si="3">+D5</f>
        <v>42542.050900000002</v>
      </c>
      <c r="AI5" s="66">
        <f t="shared" ref="AI5:AI36" si="4">+E5</f>
        <v>42772</v>
      </c>
      <c r="AJ5" s="140">
        <f t="shared" ref="AJ5:AJ24" si="5">IF(ISNUMBER(AVERAGE(F5:AE5)),AVERAGE(F5:AE5),"-")</f>
        <v>42726.700600000004</v>
      </c>
      <c r="AK5" s="70">
        <f t="shared" ref="AK5:AK36" si="6">IF(ISNUMBER(MIN(F5:AE5)),MIN(F5:AE5),"-")</f>
        <v>42312.101799999997</v>
      </c>
      <c r="AL5" s="71">
        <f t="shared" ref="AL5:AL36" si="7">COUNT(F5:AE5)</f>
        <v>3</v>
      </c>
      <c r="AM5" s="12"/>
    </row>
    <row r="6" spans="1:39" ht="33.75" customHeight="1" thickBot="1" x14ac:dyDescent="0.4">
      <c r="A6" s="399"/>
      <c r="B6" s="123" t="s">
        <v>38</v>
      </c>
      <c r="C6" s="72"/>
      <c r="D6" s="73">
        <f t="shared" si="0"/>
        <v>42488</v>
      </c>
      <c r="E6" s="74">
        <f t="shared" si="1"/>
        <v>42549</v>
      </c>
      <c r="F6" s="297">
        <v>42699</v>
      </c>
      <c r="G6" s="283" t="s">
        <v>3</v>
      </c>
      <c r="H6" s="245">
        <v>42081.8</v>
      </c>
      <c r="I6" s="271">
        <v>43180.831299999998</v>
      </c>
      <c r="J6" s="258">
        <v>42277</v>
      </c>
      <c r="K6" s="153" t="s">
        <v>3</v>
      </c>
      <c r="L6" s="176">
        <v>42049</v>
      </c>
      <c r="M6" s="153" t="s">
        <v>3</v>
      </c>
      <c r="N6" s="176">
        <v>42379</v>
      </c>
      <c r="O6" s="154" t="s">
        <v>3</v>
      </c>
      <c r="P6" s="176" t="s">
        <v>3</v>
      </c>
      <c r="Q6" s="154">
        <v>42899</v>
      </c>
      <c r="R6" s="104">
        <v>43033.513899999998</v>
      </c>
      <c r="S6" s="153">
        <v>42690.400000000001</v>
      </c>
      <c r="T6" s="176">
        <v>41548</v>
      </c>
      <c r="U6" s="153">
        <v>42968.1</v>
      </c>
      <c r="V6" s="104">
        <v>42775</v>
      </c>
      <c r="W6" s="154" t="s">
        <v>3</v>
      </c>
      <c r="X6" s="104" t="s">
        <v>3</v>
      </c>
      <c r="Y6" s="153">
        <v>42549</v>
      </c>
      <c r="Z6" s="176" t="s">
        <v>3</v>
      </c>
      <c r="AA6" s="153">
        <v>42459.8056</v>
      </c>
      <c r="AB6" s="104" t="s">
        <v>3</v>
      </c>
      <c r="AC6" s="154" t="s">
        <v>3</v>
      </c>
      <c r="AD6" s="104">
        <v>42333</v>
      </c>
      <c r="AE6" s="193" t="s">
        <v>3</v>
      </c>
      <c r="AF6" s="75"/>
      <c r="AG6" s="76">
        <f t="shared" si="2"/>
        <v>43180.831299999998</v>
      </c>
      <c r="AH6" s="77">
        <f t="shared" si="3"/>
        <v>42488</v>
      </c>
      <c r="AI6" s="78">
        <f t="shared" si="4"/>
        <v>42549</v>
      </c>
      <c r="AJ6" s="141">
        <f t="shared" si="5"/>
        <v>42528.163386666667</v>
      </c>
      <c r="AK6" s="79">
        <f t="shared" si="6"/>
        <v>41548</v>
      </c>
      <c r="AL6" s="27">
        <f t="shared" si="7"/>
        <v>15</v>
      </c>
      <c r="AM6" s="12"/>
    </row>
    <row r="7" spans="1:39" ht="33.75" customHeight="1" thickBot="1" x14ac:dyDescent="0.4">
      <c r="A7" s="399"/>
      <c r="B7" s="124" t="s">
        <v>39</v>
      </c>
      <c r="C7" s="80"/>
      <c r="D7" s="81">
        <f t="shared" si="0"/>
        <v>34218.960250000004</v>
      </c>
      <c r="E7" s="82">
        <f t="shared" si="1"/>
        <v>34596</v>
      </c>
      <c r="F7" s="297">
        <v>34678</v>
      </c>
      <c r="G7" s="283" t="s">
        <v>3</v>
      </c>
      <c r="H7" s="244" t="s">
        <v>3</v>
      </c>
      <c r="I7" s="271">
        <v>33759.9205</v>
      </c>
      <c r="J7" s="258" t="s">
        <v>3</v>
      </c>
      <c r="K7" s="153">
        <v>34680</v>
      </c>
      <c r="L7" s="176" t="s">
        <v>3</v>
      </c>
      <c r="M7" s="153">
        <v>34081</v>
      </c>
      <c r="N7" s="176">
        <v>34596</v>
      </c>
      <c r="O7" s="154" t="s">
        <v>3</v>
      </c>
      <c r="P7" s="176" t="s">
        <v>3</v>
      </c>
      <c r="Q7" s="154">
        <v>35031</v>
      </c>
      <c r="R7" s="104" t="s">
        <v>3</v>
      </c>
      <c r="S7" s="153" t="s">
        <v>3</v>
      </c>
      <c r="T7" s="176">
        <v>32946</v>
      </c>
      <c r="U7" s="153" t="s">
        <v>3</v>
      </c>
      <c r="V7" s="104">
        <v>34406.522599999997</v>
      </c>
      <c r="W7" s="154" t="s">
        <v>3</v>
      </c>
      <c r="X7" s="104">
        <v>35000</v>
      </c>
      <c r="Y7" s="153" t="s">
        <v>3</v>
      </c>
      <c r="Z7" s="176" t="s">
        <v>3</v>
      </c>
      <c r="AA7" s="153" t="s">
        <v>3</v>
      </c>
      <c r="AB7" s="104" t="s">
        <v>3</v>
      </c>
      <c r="AC7" s="154" t="s">
        <v>3</v>
      </c>
      <c r="AD7" s="104" t="s">
        <v>3</v>
      </c>
      <c r="AE7" s="194" t="s">
        <v>3</v>
      </c>
      <c r="AF7" s="83"/>
      <c r="AG7" s="84">
        <f t="shared" si="2"/>
        <v>35031</v>
      </c>
      <c r="AH7" s="85">
        <f t="shared" si="3"/>
        <v>34218.960250000004</v>
      </c>
      <c r="AI7" s="82">
        <f t="shared" si="4"/>
        <v>34596</v>
      </c>
      <c r="AJ7" s="142">
        <f t="shared" si="5"/>
        <v>34353.160344444448</v>
      </c>
      <c r="AK7" s="86">
        <f t="shared" si="6"/>
        <v>32946</v>
      </c>
      <c r="AL7" s="27">
        <f t="shared" si="7"/>
        <v>9</v>
      </c>
      <c r="AM7" s="12"/>
    </row>
    <row r="8" spans="1:39" ht="33.75" customHeight="1" thickBot="1" x14ac:dyDescent="0.4">
      <c r="A8" s="399"/>
      <c r="B8" s="125" t="s">
        <v>79</v>
      </c>
      <c r="C8" s="19"/>
      <c r="D8" s="18">
        <f t="shared" si="0"/>
        <v>2610.3472000000002</v>
      </c>
      <c r="E8" s="14">
        <f t="shared" si="1"/>
        <v>2503.3472000000002</v>
      </c>
      <c r="F8" s="297" t="s">
        <v>3</v>
      </c>
      <c r="G8" s="283" t="s">
        <v>3</v>
      </c>
      <c r="H8" s="244">
        <v>2668</v>
      </c>
      <c r="I8" s="271">
        <v>2552.6943999999999</v>
      </c>
      <c r="J8" s="258" t="s">
        <v>3</v>
      </c>
      <c r="K8" s="153" t="s">
        <v>3</v>
      </c>
      <c r="L8" s="176">
        <v>2803.1</v>
      </c>
      <c r="M8" s="153" t="s">
        <v>3</v>
      </c>
      <c r="N8" s="176" t="s">
        <v>3</v>
      </c>
      <c r="O8" s="154" t="s">
        <v>3</v>
      </c>
      <c r="P8" s="176" t="s">
        <v>3</v>
      </c>
      <c r="Q8" s="154" t="s">
        <v>3</v>
      </c>
      <c r="R8" s="104">
        <v>2659.6032</v>
      </c>
      <c r="S8" s="153">
        <v>2190</v>
      </c>
      <c r="T8" s="176" t="s">
        <v>3</v>
      </c>
      <c r="U8" s="153" t="s">
        <v>3</v>
      </c>
      <c r="V8" s="104" t="s">
        <v>3</v>
      </c>
      <c r="W8" s="154" t="s">
        <v>3</v>
      </c>
      <c r="X8" s="104">
        <v>2285</v>
      </c>
      <c r="Y8" s="153" t="s">
        <v>3</v>
      </c>
      <c r="Z8" s="176" t="s">
        <v>3</v>
      </c>
      <c r="AA8" s="153">
        <v>2376.9213</v>
      </c>
      <c r="AB8" s="104" t="s">
        <v>3</v>
      </c>
      <c r="AC8" s="154" t="s">
        <v>3</v>
      </c>
      <c r="AD8" s="104">
        <v>2454</v>
      </c>
      <c r="AE8" s="193" t="s">
        <v>3</v>
      </c>
      <c r="AF8" s="17"/>
      <c r="AG8" s="16">
        <f t="shared" si="2"/>
        <v>2803.1</v>
      </c>
      <c r="AH8" s="15">
        <f t="shared" si="3"/>
        <v>2610.3472000000002</v>
      </c>
      <c r="AI8" s="14">
        <f t="shared" si="4"/>
        <v>2503.3472000000002</v>
      </c>
      <c r="AJ8" s="143">
        <f t="shared" si="5"/>
        <v>2498.6648624999998</v>
      </c>
      <c r="AK8" s="13">
        <f t="shared" si="6"/>
        <v>2190</v>
      </c>
      <c r="AL8" s="71">
        <f t="shared" si="7"/>
        <v>8</v>
      </c>
      <c r="AM8" s="12"/>
    </row>
    <row r="9" spans="1:39" ht="33.75" customHeight="1" thickBot="1" x14ac:dyDescent="0.4">
      <c r="A9" s="399"/>
      <c r="B9" s="126" t="s">
        <v>78</v>
      </c>
      <c r="C9" s="72"/>
      <c r="D9" s="88">
        <f t="shared" si="0"/>
        <v>2825.6943999999999</v>
      </c>
      <c r="E9" s="74">
        <f t="shared" si="1"/>
        <v>2660</v>
      </c>
      <c r="F9" s="297">
        <v>2561</v>
      </c>
      <c r="G9" s="283" t="s">
        <v>3</v>
      </c>
      <c r="H9" s="244">
        <v>2838</v>
      </c>
      <c r="I9" s="271">
        <v>2825.6943999999999</v>
      </c>
      <c r="J9" s="258" t="s">
        <v>3</v>
      </c>
      <c r="K9" s="153" t="s">
        <v>3</v>
      </c>
      <c r="L9" s="176">
        <v>3003.1</v>
      </c>
      <c r="M9" s="153" t="s">
        <v>3</v>
      </c>
      <c r="N9" s="176" t="s">
        <v>3</v>
      </c>
      <c r="O9" s="154" t="s">
        <v>3</v>
      </c>
      <c r="P9" s="176" t="s">
        <v>3</v>
      </c>
      <c r="Q9" s="154">
        <v>2578</v>
      </c>
      <c r="R9" s="104">
        <v>2871.6032</v>
      </c>
      <c r="S9" s="153">
        <v>2613</v>
      </c>
      <c r="T9" s="176">
        <v>2660</v>
      </c>
      <c r="U9" s="153" t="s">
        <v>3</v>
      </c>
      <c r="V9" s="104">
        <v>2665</v>
      </c>
      <c r="W9" s="154" t="s">
        <v>3</v>
      </c>
      <c r="X9" s="104">
        <v>2563</v>
      </c>
      <c r="Y9" s="153">
        <v>2576</v>
      </c>
      <c r="Z9" s="176" t="s">
        <v>3</v>
      </c>
      <c r="AA9" s="153">
        <v>2605.3213000000001</v>
      </c>
      <c r="AB9" s="104" t="s">
        <v>3</v>
      </c>
      <c r="AC9" s="154" t="s">
        <v>3</v>
      </c>
      <c r="AD9" s="104">
        <v>2903</v>
      </c>
      <c r="AE9" s="193" t="s">
        <v>3</v>
      </c>
      <c r="AF9" s="75"/>
      <c r="AG9" s="89">
        <f t="shared" si="2"/>
        <v>3003.1</v>
      </c>
      <c r="AH9" s="90">
        <f t="shared" si="3"/>
        <v>2825.6943999999999</v>
      </c>
      <c r="AI9" s="74">
        <f t="shared" si="4"/>
        <v>2660</v>
      </c>
      <c r="AJ9" s="144">
        <f t="shared" si="5"/>
        <v>2712.5168384615386</v>
      </c>
      <c r="AK9" s="91">
        <f t="shared" si="6"/>
        <v>2561</v>
      </c>
      <c r="AL9" s="27">
        <f t="shared" si="7"/>
        <v>13</v>
      </c>
      <c r="AM9" s="12"/>
    </row>
    <row r="10" spans="1:39" ht="33.75" customHeight="1" thickBot="1" x14ac:dyDescent="0.4">
      <c r="A10" s="399"/>
      <c r="B10" s="127" t="s">
        <v>77</v>
      </c>
      <c r="C10" s="80"/>
      <c r="D10" s="81">
        <f t="shared" si="0"/>
        <v>1604.1864</v>
      </c>
      <c r="E10" s="82">
        <f t="shared" si="1"/>
        <v>1495</v>
      </c>
      <c r="F10" s="297" t="s">
        <v>3</v>
      </c>
      <c r="G10" s="283" t="s">
        <v>3</v>
      </c>
      <c r="H10" s="244" t="s">
        <v>3</v>
      </c>
      <c r="I10" s="271">
        <v>1604.1864</v>
      </c>
      <c r="J10" s="258" t="s">
        <v>3</v>
      </c>
      <c r="K10" s="153">
        <v>1549</v>
      </c>
      <c r="L10" s="176" t="s">
        <v>3</v>
      </c>
      <c r="M10" s="153" t="s">
        <v>3</v>
      </c>
      <c r="N10" s="176" t="s">
        <v>3</v>
      </c>
      <c r="O10" s="154" t="s">
        <v>3</v>
      </c>
      <c r="P10" s="176" t="s">
        <v>3</v>
      </c>
      <c r="Q10" s="154">
        <v>1417</v>
      </c>
      <c r="R10" s="104" t="s">
        <v>3</v>
      </c>
      <c r="S10" s="153" t="s">
        <v>3</v>
      </c>
      <c r="T10" s="176" t="s">
        <v>3</v>
      </c>
      <c r="U10" s="153" t="s">
        <v>3</v>
      </c>
      <c r="V10" s="104" t="s">
        <v>3</v>
      </c>
      <c r="W10" s="154" t="s">
        <v>3</v>
      </c>
      <c r="X10" s="104">
        <v>1458</v>
      </c>
      <c r="Y10" s="153" t="s">
        <v>3</v>
      </c>
      <c r="Z10" s="176" t="s">
        <v>3</v>
      </c>
      <c r="AA10" s="153">
        <v>1495</v>
      </c>
      <c r="AB10" s="104" t="s">
        <v>3</v>
      </c>
      <c r="AC10" s="154" t="s">
        <v>3</v>
      </c>
      <c r="AD10" s="104" t="s">
        <v>3</v>
      </c>
      <c r="AE10" s="193" t="s">
        <v>3</v>
      </c>
      <c r="AF10" s="83"/>
      <c r="AG10" s="84">
        <f t="shared" si="2"/>
        <v>1604.1864</v>
      </c>
      <c r="AH10" s="85">
        <f t="shared" si="3"/>
        <v>1604.1864</v>
      </c>
      <c r="AI10" s="82">
        <f t="shared" si="4"/>
        <v>1495</v>
      </c>
      <c r="AJ10" s="142">
        <f t="shared" si="5"/>
        <v>1504.6372800000001</v>
      </c>
      <c r="AK10" s="86">
        <f t="shared" si="6"/>
        <v>1417</v>
      </c>
      <c r="AL10" s="27">
        <f t="shared" si="7"/>
        <v>5</v>
      </c>
      <c r="AM10" s="12"/>
    </row>
    <row r="11" spans="1:39" ht="33.75" customHeight="1" thickBot="1" x14ac:dyDescent="0.4">
      <c r="A11" s="399"/>
      <c r="B11" s="125" t="s">
        <v>5</v>
      </c>
      <c r="C11" s="19"/>
      <c r="D11" s="18">
        <f t="shared" si="0"/>
        <v>1546.72235</v>
      </c>
      <c r="E11" s="14">
        <f t="shared" si="1"/>
        <v>1423.4830000000002</v>
      </c>
      <c r="F11" s="297" t="s">
        <v>3</v>
      </c>
      <c r="G11" s="283" t="s">
        <v>3</v>
      </c>
      <c r="H11" s="244">
        <v>1634</v>
      </c>
      <c r="I11" s="271">
        <v>1459.4447</v>
      </c>
      <c r="J11" s="258" t="s">
        <v>3</v>
      </c>
      <c r="K11" s="153" t="s">
        <v>3</v>
      </c>
      <c r="L11" s="176">
        <v>1753.1</v>
      </c>
      <c r="M11" s="153" t="s">
        <v>3</v>
      </c>
      <c r="N11" s="176" t="s">
        <v>3</v>
      </c>
      <c r="O11" s="154" t="s">
        <v>3</v>
      </c>
      <c r="P11" s="176" t="s">
        <v>3</v>
      </c>
      <c r="Q11" s="154" t="s">
        <v>3</v>
      </c>
      <c r="R11" s="104">
        <v>1584.1964</v>
      </c>
      <c r="S11" s="153">
        <v>1082.7</v>
      </c>
      <c r="T11" s="176" t="s">
        <v>3</v>
      </c>
      <c r="U11" s="153" t="s">
        <v>3</v>
      </c>
      <c r="V11" s="104" t="s">
        <v>3</v>
      </c>
      <c r="W11" s="154" t="s">
        <v>3</v>
      </c>
      <c r="X11" s="104">
        <v>1299</v>
      </c>
      <c r="Y11" s="153" t="s">
        <v>3</v>
      </c>
      <c r="Z11" s="176" t="s">
        <v>3</v>
      </c>
      <c r="AA11" s="153">
        <v>1387.5213000000001</v>
      </c>
      <c r="AB11" s="104" t="s">
        <v>3</v>
      </c>
      <c r="AC11" s="154" t="s">
        <v>3</v>
      </c>
      <c r="AD11" s="104">
        <v>1151</v>
      </c>
      <c r="AE11" s="193" t="s">
        <v>3</v>
      </c>
      <c r="AF11" s="17"/>
      <c r="AG11" s="16">
        <f t="shared" si="2"/>
        <v>1753.1</v>
      </c>
      <c r="AH11" s="15">
        <f t="shared" si="3"/>
        <v>1546.72235</v>
      </c>
      <c r="AI11" s="14">
        <f t="shared" si="4"/>
        <v>1423.4830000000002</v>
      </c>
      <c r="AJ11" s="143">
        <f t="shared" si="5"/>
        <v>1418.8703</v>
      </c>
      <c r="AK11" s="13">
        <f t="shared" si="6"/>
        <v>1082.7</v>
      </c>
      <c r="AL11" s="20">
        <f t="shared" si="7"/>
        <v>8</v>
      </c>
      <c r="AM11" s="12"/>
    </row>
    <row r="12" spans="1:39" ht="33.75" customHeight="1" thickBot="1" x14ac:dyDescent="0.4">
      <c r="A12" s="399"/>
      <c r="B12" s="126" t="s">
        <v>6</v>
      </c>
      <c r="C12" s="72"/>
      <c r="D12" s="88">
        <f t="shared" si="0"/>
        <v>1729.22235</v>
      </c>
      <c r="E12" s="74">
        <f t="shared" si="1"/>
        <v>1615.9213</v>
      </c>
      <c r="F12" s="298">
        <v>1600</v>
      </c>
      <c r="G12" s="284" t="s">
        <v>3</v>
      </c>
      <c r="H12" s="246">
        <v>1811</v>
      </c>
      <c r="I12" s="272">
        <v>1732.4447</v>
      </c>
      <c r="J12" s="259">
        <v>1726</v>
      </c>
      <c r="K12" s="155" t="s">
        <v>3</v>
      </c>
      <c r="L12" s="177">
        <v>1953.1</v>
      </c>
      <c r="M12" s="155">
        <v>1473</v>
      </c>
      <c r="N12" s="177">
        <v>1583</v>
      </c>
      <c r="O12" s="156" t="s">
        <v>3</v>
      </c>
      <c r="P12" s="177" t="s">
        <v>3</v>
      </c>
      <c r="Q12" s="156">
        <v>1620</v>
      </c>
      <c r="R12" s="105">
        <v>1796.1964</v>
      </c>
      <c r="S12" s="155">
        <v>1505.7</v>
      </c>
      <c r="T12" s="177">
        <v>1600</v>
      </c>
      <c r="U12" s="155">
        <v>1827.3</v>
      </c>
      <c r="V12" s="105">
        <v>1620</v>
      </c>
      <c r="W12" s="156" t="s">
        <v>3</v>
      </c>
      <c r="X12" s="105">
        <v>1577</v>
      </c>
      <c r="Y12" s="155">
        <v>1609</v>
      </c>
      <c r="Z12" s="177" t="s">
        <v>3</v>
      </c>
      <c r="AA12" s="155">
        <v>1615.9213</v>
      </c>
      <c r="AB12" s="105" t="s">
        <v>3</v>
      </c>
      <c r="AC12" s="156" t="s">
        <v>3</v>
      </c>
      <c r="AD12" s="105">
        <v>1600</v>
      </c>
      <c r="AE12" s="195" t="s">
        <v>3</v>
      </c>
      <c r="AF12" s="75"/>
      <c r="AG12" s="89">
        <f t="shared" si="2"/>
        <v>1953.1</v>
      </c>
      <c r="AH12" s="90">
        <f t="shared" si="3"/>
        <v>1729.22235</v>
      </c>
      <c r="AI12" s="74">
        <f t="shared" si="4"/>
        <v>1615.9213</v>
      </c>
      <c r="AJ12" s="144">
        <f t="shared" si="5"/>
        <v>1661.7448470588236</v>
      </c>
      <c r="AK12" s="91">
        <f t="shared" si="6"/>
        <v>1473</v>
      </c>
      <c r="AL12" s="27">
        <f t="shared" si="7"/>
        <v>17</v>
      </c>
      <c r="AM12" s="12"/>
    </row>
    <row r="13" spans="1:39" ht="33.75" customHeight="1" thickBot="1" x14ac:dyDescent="0.4">
      <c r="A13" s="399"/>
      <c r="B13" s="128" t="s">
        <v>40</v>
      </c>
      <c r="C13" s="10"/>
      <c r="D13" s="25">
        <f t="shared" si="0"/>
        <v>865.34334999999999</v>
      </c>
      <c r="E13" s="22">
        <f t="shared" si="1"/>
        <v>809</v>
      </c>
      <c r="F13" s="297">
        <v>795</v>
      </c>
      <c r="G13" s="283" t="s">
        <v>3</v>
      </c>
      <c r="H13" s="244" t="s">
        <v>3</v>
      </c>
      <c r="I13" s="271">
        <v>935.68669999999997</v>
      </c>
      <c r="J13" s="258" t="s">
        <v>3</v>
      </c>
      <c r="K13" s="153">
        <v>872</v>
      </c>
      <c r="L13" s="176" t="s">
        <v>3</v>
      </c>
      <c r="M13" s="153">
        <v>780</v>
      </c>
      <c r="N13" s="176" t="s">
        <v>3</v>
      </c>
      <c r="O13" s="154" t="s">
        <v>3</v>
      </c>
      <c r="P13" s="176" t="s">
        <v>3</v>
      </c>
      <c r="Q13" s="154">
        <v>777</v>
      </c>
      <c r="R13" s="104" t="s">
        <v>3</v>
      </c>
      <c r="S13" s="153" t="s">
        <v>3</v>
      </c>
      <c r="T13" s="176">
        <v>809</v>
      </c>
      <c r="U13" s="153" t="s">
        <v>3</v>
      </c>
      <c r="V13" s="104">
        <v>820</v>
      </c>
      <c r="W13" s="154" t="s">
        <v>3</v>
      </c>
      <c r="X13" s="104">
        <v>791</v>
      </c>
      <c r="Y13" s="153" t="s">
        <v>3</v>
      </c>
      <c r="Z13" s="176" t="s">
        <v>3</v>
      </c>
      <c r="AA13" s="153">
        <v>822</v>
      </c>
      <c r="AB13" s="104" t="s">
        <v>3</v>
      </c>
      <c r="AC13" s="154" t="s">
        <v>3</v>
      </c>
      <c r="AD13" s="104" t="s">
        <v>3</v>
      </c>
      <c r="AE13" s="193" t="s">
        <v>3</v>
      </c>
      <c r="AF13" s="12"/>
      <c r="AG13" s="24">
        <f t="shared" si="2"/>
        <v>935.68669999999997</v>
      </c>
      <c r="AH13" s="23">
        <f t="shared" si="3"/>
        <v>865.34334999999999</v>
      </c>
      <c r="AI13" s="22">
        <f t="shared" si="4"/>
        <v>809</v>
      </c>
      <c r="AJ13" s="145">
        <f t="shared" si="5"/>
        <v>822.40963333333332</v>
      </c>
      <c r="AK13" s="21">
        <f t="shared" si="6"/>
        <v>777</v>
      </c>
      <c r="AL13" s="20">
        <f t="shared" si="7"/>
        <v>9</v>
      </c>
      <c r="AM13" s="12"/>
    </row>
    <row r="14" spans="1:39" ht="43.5" customHeight="1" thickBot="1" x14ac:dyDescent="0.4">
      <c r="A14" s="399"/>
      <c r="B14" s="127" t="s">
        <v>51</v>
      </c>
      <c r="C14" s="92"/>
      <c r="D14" s="87">
        <f t="shared" si="0"/>
        <v>2.532</v>
      </c>
      <c r="E14" s="110">
        <f t="shared" si="1"/>
        <v>2.33785</v>
      </c>
      <c r="F14" s="299">
        <v>2.2925</v>
      </c>
      <c r="G14" s="285" t="s">
        <v>3</v>
      </c>
      <c r="H14" s="247" t="s">
        <v>3</v>
      </c>
      <c r="I14" s="273">
        <v>2.7715000000000001</v>
      </c>
      <c r="J14" s="260" t="s">
        <v>3</v>
      </c>
      <c r="K14" s="157">
        <v>2.5144000000000002</v>
      </c>
      <c r="L14" s="178" t="s">
        <v>3</v>
      </c>
      <c r="M14" s="159">
        <v>2.2886000000000002</v>
      </c>
      <c r="N14" s="178" t="s">
        <v>3</v>
      </c>
      <c r="O14" s="158" t="s">
        <v>3</v>
      </c>
      <c r="P14" s="178" t="s">
        <v>3</v>
      </c>
      <c r="Q14" s="158">
        <v>2.218</v>
      </c>
      <c r="R14" s="106" t="s">
        <v>3</v>
      </c>
      <c r="S14" s="159" t="s">
        <v>3</v>
      </c>
      <c r="T14" s="178">
        <v>2.4554999999999998</v>
      </c>
      <c r="U14" s="159" t="s">
        <v>3</v>
      </c>
      <c r="V14" s="106">
        <v>2.3832</v>
      </c>
      <c r="W14" s="158" t="s">
        <v>3</v>
      </c>
      <c r="X14" s="106">
        <v>2.2599999999999998</v>
      </c>
      <c r="Y14" s="159" t="s">
        <v>3</v>
      </c>
      <c r="Z14" s="178" t="s">
        <v>3</v>
      </c>
      <c r="AA14" s="159" t="s">
        <v>3</v>
      </c>
      <c r="AB14" s="106" t="s">
        <v>3</v>
      </c>
      <c r="AC14" s="158" t="s">
        <v>3</v>
      </c>
      <c r="AD14" s="106" t="s">
        <v>3</v>
      </c>
      <c r="AE14" s="196" t="s">
        <v>3</v>
      </c>
      <c r="AF14" s="190"/>
      <c r="AG14" s="84">
        <f t="shared" si="2"/>
        <v>2.7715000000000001</v>
      </c>
      <c r="AH14" s="87">
        <f t="shared" si="3"/>
        <v>2.532</v>
      </c>
      <c r="AI14" s="87">
        <f t="shared" si="4"/>
        <v>2.33785</v>
      </c>
      <c r="AJ14" s="142">
        <f t="shared" si="5"/>
        <v>2.3979625000000002</v>
      </c>
      <c r="AK14" s="84">
        <f t="shared" si="6"/>
        <v>2.218</v>
      </c>
      <c r="AL14" s="27">
        <f t="shared" si="7"/>
        <v>8</v>
      </c>
      <c r="AM14" s="12"/>
    </row>
    <row r="15" spans="1:39" ht="33.75" customHeight="1" thickBot="1" x14ac:dyDescent="0.4">
      <c r="A15" s="399"/>
      <c r="B15" s="127" t="s">
        <v>54</v>
      </c>
      <c r="C15" s="80"/>
      <c r="D15" s="81">
        <f t="shared" si="0"/>
        <v>-335</v>
      </c>
      <c r="E15" s="82">
        <f t="shared" si="1"/>
        <v>-235</v>
      </c>
      <c r="F15" s="297" t="s">
        <v>3</v>
      </c>
      <c r="G15" s="283" t="s">
        <v>3</v>
      </c>
      <c r="H15" s="244" t="s">
        <v>3</v>
      </c>
      <c r="I15" s="271">
        <v>-335</v>
      </c>
      <c r="J15" s="258" t="s">
        <v>3</v>
      </c>
      <c r="K15" s="153">
        <v>-148</v>
      </c>
      <c r="L15" s="176" t="s">
        <v>3</v>
      </c>
      <c r="M15" s="153">
        <v>-280</v>
      </c>
      <c r="N15" s="176" t="s">
        <v>3</v>
      </c>
      <c r="O15" s="154" t="s">
        <v>3</v>
      </c>
      <c r="P15" s="176" t="s">
        <v>3</v>
      </c>
      <c r="Q15" s="154" t="s">
        <v>3</v>
      </c>
      <c r="R15" s="104" t="s">
        <v>3</v>
      </c>
      <c r="S15" s="153" t="s">
        <v>3</v>
      </c>
      <c r="T15" s="176" t="s">
        <v>3</v>
      </c>
      <c r="U15" s="153" t="s">
        <v>3</v>
      </c>
      <c r="V15" s="104" t="s">
        <v>3</v>
      </c>
      <c r="W15" s="154" t="s">
        <v>3</v>
      </c>
      <c r="X15" s="104">
        <v>-190</v>
      </c>
      <c r="Y15" s="153" t="s">
        <v>3</v>
      </c>
      <c r="Z15" s="176" t="s">
        <v>3</v>
      </c>
      <c r="AA15" s="153" t="s">
        <v>3</v>
      </c>
      <c r="AB15" s="104" t="s">
        <v>3</v>
      </c>
      <c r="AC15" s="154" t="s">
        <v>3</v>
      </c>
      <c r="AD15" s="104" t="s">
        <v>3</v>
      </c>
      <c r="AE15" s="193" t="s">
        <v>3</v>
      </c>
      <c r="AF15" s="83"/>
      <c r="AG15" s="84">
        <f t="shared" si="2"/>
        <v>-148</v>
      </c>
      <c r="AH15" s="85">
        <f t="shared" si="3"/>
        <v>-335</v>
      </c>
      <c r="AI15" s="82">
        <f t="shared" si="4"/>
        <v>-235</v>
      </c>
      <c r="AJ15" s="142">
        <f t="shared" si="5"/>
        <v>-238.25</v>
      </c>
      <c r="AK15" s="86">
        <f t="shared" si="6"/>
        <v>-335</v>
      </c>
      <c r="AL15" s="27">
        <f t="shared" si="7"/>
        <v>4</v>
      </c>
      <c r="AM15" s="12"/>
    </row>
    <row r="16" spans="1:39" ht="33.75" customHeight="1" thickBot="1" x14ac:dyDescent="0.4">
      <c r="A16" s="399"/>
      <c r="B16" s="125" t="s">
        <v>7</v>
      </c>
      <c r="C16" s="19"/>
      <c r="D16" s="18">
        <f t="shared" si="0"/>
        <v>1120.3425999999999</v>
      </c>
      <c r="E16" s="14">
        <f t="shared" si="1"/>
        <v>919.98450000000003</v>
      </c>
      <c r="F16" s="297" t="s">
        <v>3</v>
      </c>
      <c r="G16" s="283" t="s">
        <v>3</v>
      </c>
      <c r="H16" s="244">
        <v>1220.6851999999999</v>
      </c>
      <c r="I16" s="271">
        <v>1020</v>
      </c>
      <c r="J16" s="258" t="s">
        <v>3</v>
      </c>
      <c r="K16" s="153" t="s">
        <v>3</v>
      </c>
      <c r="L16" s="176">
        <v>1458.1</v>
      </c>
      <c r="M16" s="153" t="s">
        <v>3</v>
      </c>
      <c r="N16" s="176" t="s">
        <v>3</v>
      </c>
      <c r="O16" s="154" t="s">
        <v>3</v>
      </c>
      <c r="P16" s="176" t="s">
        <v>3</v>
      </c>
      <c r="Q16" s="154" t="s">
        <v>3</v>
      </c>
      <c r="R16" s="104">
        <v>1216.5567000000001</v>
      </c>
      <c r="S16" s="153">
        <v>627.1</v>
      </c>
      <c r="T16" s="176" t="s">
        <v>3</v>
      </c>
      <c r="U16" s="153" t="s">
        <v>3</v>
      </c>
      <c r="V16" s="104">
        <v>714</v>
      </c>
      <c r="W16" s="154" t="s">
        <v>3</v>
      </c>
      <c r="X16" s="104">
        <v>619</v>
      </c>
      <c r="Y16" s="153" t="s">
        <v>3</v>
      </c>
      <c r="Z16" s="176" t="s">
        <v>3</v>
      </c>
      <c r="AA16" s="153">
        <v>919.98450000000003</v>
      </c>
      <c r="AB16" s="104" t="s">
        <v>3</v>
      </c>
      <c r="AC16" s="154" t="s">
        <v>3</v>
      </c>
      <c r="AD16" s="104">
        <v>700</v>
      </c>
      <c r="AE16" s="193" t="s">
        <v>3</v>
      </c>
      <c r="AF16" s="17"/>
      <c r="AG16" s="16">
        <f t="shared" si="2"/>
        <v>1458.1</v>
      </c>
      <c r="AH16" s="15">
        <f t="shared" si="3"/>
        <v>1120.3425999999999</v>
      </c>
      <c r="AI16" s="14">
        <f t="shared" si="4"/>
        <v>919.98450000000003</v>
      </c>
      <c r="AJ16" s="143">
        <f t="shared" si="5"/>
        <v>943.93626666666671</v>
      </c>
      <c r="AK16" s="13">
        <f t="shared" si="6"/>
        <v>619</v>
      </c>
      <c r="AL16" s="20">
        <f t="shared" si="7"/>
        <v>9</v>
      </c>
      <c r="AM16" s="12"/>
    </row>
    <row r="17" spans="1:39" ht="33.75" customHeight="1" thickBot="1" x14ac:dyDescent="0.4">
      <c r="A17" s="399"/>
      <c r="B17" s="123" t="s">
        <v>41</v>
      </c>
      <c r="C17" s="19"/>
      <c r="D17" s="18">
        <f t="shared" si="0"/>
        <v>-225</v>
      </c>
      <c r="E17" s="14">
        <f t="shared" si="1"/>
        <v>-250.7</v>
      </c>
      <c r="F17" s="297" t="s">
        <v>3</v>
      </c>
      <c r="G17" s="283" t="s">
        <v>3</v>
      </c>
      <c r="H17" s="244">
        <v>-177</v>
      </c>
      <c r="I17" s="271">
        <v>-273</v>
      </c>
      <c r="J17" s="258" t="s">
        <v>3</v>
      </c>
      <c r="K17" s="153" t="s">
        <v>3</v>
      </c>
      <c r="L17" s="176">
        <v>-200</v>
      </c>
      <c r="M17" s="153" t="s">
        <v>3</v>
      </c>
      <c r="N17" s="176" t="s">
        <v>3</v>
      </c>
      <c r="O17" s="154" t="s">
        <v>3</v>
      </c>
      <c r="P17" s="176" t="s">
        <v>3</v>
      </c>
      <c r="Q17" s="154" t="s">
        <v>3</v>
      </c>
      <c r="R17" s="104">
        <v>-212</v>
      </c>
      <c r="S17" s="153">
        <v>-423</v>
      </c>
      <c r="T17" s="176" t="s">
        <v>3</v>
      </c>
      <c r="U17" s="153" t="s">
        <v>3</v>
      </c>
      <c r="V17" s="104" t="s">
        <v>3</v>
      </c>
      <c r="W17" s="154" t="s">
        <v>3</v>
      </c>
      <c r="X17" s="104">
        <v>-278</v>
      </c>
      <c r="Y17" s="153" t="s">
        <v>3</v>
      </c>
      <c r="Z17" s="176" t="s">
        <v>3</v>
      </c>
      <c r="AA17" s="153">
        <v>-228.4</v>
      </c>
      <c r="AB17" s="104" t="s">
        <v>3</v>
      </c>
      <c r="AC17" s="154" t="s">
        <v>3</v>
      </c>
      <c r="AD17" s="104">
        <v>-449</v>
      </c>
      <c r="AE17" s="193" t="s">
        <v>3</v>
      </c>
      <c r="AF17" s="17"/>
      <c r="AG17" s="16">
        <f t="shared" si="2"/>
        <v>-177</v>
      </c>
      <c r="AH17" s="15">
        <f t="shared" si="3"/>
        <v>-225</v>
      </c>
      <c r="AI17" s="14">
        <f t="shared" si="4"/>
        <v>-250.7</v>
      </c>
      <c r="AJ17" s="143">
        <f t="shared" si="5"/>
        <v>-280.05</v>
      </c>
      <c r="AK17" s="13">
        <f t="shared" si="6"/>
        <v>-449</v>
      </c>
      <c r="AL17" s="27">
        <f t="shared" si="7"/>
        <v>8</v>
      </c>
      <c r="AM17" s="12"/>
    </row>
    <row r="18" spans="1:39" ht="33.75" customHeight="1" thickBot="1" x14ac:dyDescent="0.4">
      <c r="A18" s="399"/>
      <c r="B18" s="126" t="s">
        <v>8</v>
      </c>
      <c r="C18" s="72"/>
      <c r="D18" s="88">
        <f t="shared" si="0"/>
        <v>431.17129999999997</v>
      </c>
      <c r="E18" s="74">
        <f t="shared" si="1"/>
        <v>108.5</v>
      </c>
      <c r="F18" s="297" t="s">
        <v>3</v>
      </c>
      <c r="G18" s="283" t="s">
        <v>3</v>
      </c>
      <c r="H18" s="244">
        <v>555.34259999999995</v>
      </c>
      <c r="I18" s="271">
        <v>307</v>
      </c>
      <c r="J18" s="258" t="s">
        <v>3</v>
      </c>
      <c r="K18" s="153" t="s">
        <v>3</v>
      </c>
      <c r="L18" s="176" t="s">
        <v>3</v>
      </c>
      <c r="M18" s="153">
        <v>115</v>
      </c>
      <c r="N18" s="176">
        <v>90</v>
      </c>
      <c r="O18" s="154" t="s">
        <v>3</v>
      </c>
      <c r="P18" s="176" t="s">
        <v>3</v>
      </c>
      <c r="Q18" s="154">
        <v>361.05</v>
      </c>
      <c r="R18" s="104">
        <v>655.98969999999997</v>
      </c>
      <c r="S18" s="153">
        <v>35.5</v>
      </c>
      <c r="T18" s="176">
        <v>99</v>
      </c>
      <c r="U18" s="153" t="s">
        <v>3</v>
      </c>
      <c r="V18" s="104">
        <v>230</v>
      </c>
      <c r="W18" s="154">
        <v>87.15</v>
      </c>
      <c r="X18" s="104">
        <v>100</v>
      </c>
      <c r="Y18" s="153" t="s">
        <v>3</v>
      </c>
      <c r="Z18" s="176" t="s">
        <v>3</v>
      </c>
      <c r="AA18" s="153" t="s">
        <v>3</v>
      </c>
      <c r="AB18" s="104" t="s">
        <v>3</v>
      </c>
      <c r="AC18" s="154" t="s">
        <v>3</v>
      </c>
      <c r="AD18" s="104">
        <v>102</v>
      </c>
      <c r="AE18" s="193" t="s">
        <v>3</v>
      </c>
      <c r="AF18" s="75"/>
      <c r="AG18" s="89">
        <f t="shared" si="2"/>
        <v>655.98969999999997</v>
      </c>
      <c r="AH18" s="90">
        <f t="shared" si="3"/>
        <v>431.17129999999997</v>
      </c>
      <c r="AI18" s="74">
        <f t="shared" si="4"/>
        <v>108.5</v>
      </c>
      <c r="AJ18" s="144">
        <f t="shared" si="5"/>
        <v>228.16935833333332</v>
      </c>
      <c r="AK18" s="91">
        <f t="shared" si="6"/>
        <v>35.5</v>
      </c>
      <c r="AL18" s="27">
        <f t="shared" si="7"/>
        <v>12</v>
      </c>
      <c r="AM18" s="12"/>
    </row>
    <row r="19" spans="1:39" ht="33.75" customHeight="1" thickBot="1" x14ac:dyDescent="0.4">
      <c r="A19" s="399"/>
      <c r="B19" s="127" t="s">
        <v>53</v>
      </c>
      <c r="C19" s="80"/>
      <c r="D19" s="81" t="str">
        <f t="shared" si="0"/>
        <v>-</v>
      </c>
      <c r="E19" s="82">
        <f t="shared" si="1"/>
        <v>-120.6125</v>
      </c>
      <c r="F19" s="297" t="s">
        <v>3</v>
      </c>
      <c r="G19" s="283" t="s">
        <v>3</v>
      </c>
      <c r="H19" s="244" t="s">
        <v>3</v>
      </c>
      <c r="I19" s="271" t="s">
        <v>3</v>
      </c>
      <c r="J19" s="258" t="s">
        <v>3</v>
      </c>
      <c r="K19" s="153" t="s">
        <v>3</v>
      </c>
      <c r="L19" s="176" t="s">
        <v>3</v>
      </c>
      <c r="M19" s="153" t="s">
        <v>3</v>
      </c>
      <c r="N19" s="176">
        <v>-235</v>
      </c>
      <c r="O19" s="154" t="s">
        <v>3</v>
      </c>
      <c r="P19" s="176" t="s">
        <v>3</v>
      </c>
      <c r="Q19" s="154">
        <v>-6.2249999999999996</v>
      </c>
      <c r="R19" s="104" t="s">
        <v>3</v>
      </c>
      <c r="S19" s="153" t="s">
        <v>3</v>
      </c>
      <c r="T19" s="176" t="s">
        <v>3</v>
      </c>
      <c r="U19" s="153" t="s">
        <v>3</v>
      </c>
      <c r="V19" s="104" t="s">
        <v>3</v>
      </c>
      <c r="W19" s="154" t="s">
        <v>3</v>
      </c>
      <c r="X19" s="104" t="s">
        <v>3</v>
      </c>
      <c r="Y19" s="153" t="s">
        <v>3</v>
      </c>
      <c r="Z19" s="176" t="s">
        <v>3</v>
      </c>
      <c r="AA19" s="153" t="s">
        <v>3</v>
      </c>
      <c r="AB19" s="104" t="s">
        <v>3</v>
      </c>
      <c r="AC19" s="154" t="s">
        <v>3</v>
      </c>
      <c r="AD19" s="104" t="s">
        <v>3</v>
      </c>
      <c r="AE19" s="193" t="s">
        <v>3</v>
      </c>
      <c r="AF19" s="83"/>
      <c r="AG19" s="84">
        <f t="shared" si="2"/>
        <v>-6.2249999999999996</v>
      </c>
      <c r="AH19" s="85" t="str">
        <f t="shared" si="3"/>
        <v>-</v>
      </c>
      <c r="AI19" s="82">
        <f t="shared" si="4"/>
        <v>-120.6125</v>
      </c>
      <c r="AJ19" s="142">
        <f t="shared" si="5"/>
        <v>-120.6125</v>
      </c>
      <c r="AK19" s="86">
        <f t="shared" si="6"/>
        <v>-235</v>
      </c>
      <c r="AL19" s="27">
        <f t="shared" si="7"/>
        <v>2</v>
      </c>
      <c r="AM19" s="12"/>
    </row>
    <row r="20" spans="1:39" ht="33.75" customHeight="1" thickBot="1" x14ac:dyDescent="0.4">
      <c r="A20" s="399"/>
      <c r="B20" s="127" t="s">
        <v>52</v>
      </c>
      <c r="C20" s="80"/>
      <c r="D20" s="81">
        <f t="shared" si="0"/>
        <v>622.5</v>
      </c>
      <c r="E20" s="82">
        <f t="shared" si="1"/>
        <v>622.5</v>
      </c>
      <c r="F20" s="297" t="s">
        <v>3</v>
      </c>
      <c r="G20" s="283" t="s">
        <v>3</v>
      </c>
      <c r="H20" s="244">
        <v>622.5</v>
      </c>
      <c r="I20" s="271">
        <v>622.5</v>
      </c>
      <c r="J20" s="258" t="s">
        <v>3</v>
      </c>
      <c r="K20" s="153" t="s">
        <v>3</v>
      </c>
      <c r="L20" s="176" t="s">
        <v>3</v>
      </c>
      <c r="M20" s="153">
        <v>622.5</v>
      </c>
      <c r="N20" s="176">
        <v>622.5</v>
      </c>
      <c r="O20" s="154" t="s">
        <v>3</v>
      </c>
      <c r="P20" s="176" t="s">
        <v>3</v>
      </c>
      <c r="Q20" s="154">
        <v>622.5</v>
      </c>
      <c r="R20" s="104">
        <v>622.5</v>
      </c>
      <c r="S20" s="153">
        <v>622.5</v>
      </c>
      <c r="T20" s="176">
        <v>622.5</v>
      </c>
      <c r="U20" s="153" t="s">
        <v>3</v>
      </c>
      <c r="V20" s="104">
        <v>622.5</v>
      </c>
      <c r="W20" s="154">
        <v>622.5</v>
      </c>
      <c r="X20" s="104">
        <v>622.5</v>
      </c>
      <c r="Y20" s="153" t="s">
        <v>3</v>
      </c>
      <c r="Z20" s="176" t="s">
        <v>3</v>
      </c>
      <c r="AA20" s="153">
        <v>622.5</v>
      </c>
      <c r="AB20" s="104" t="s">
        <v>3</v>
      </c>
      <c r="AC20" s="154" t="s">
        <v>3</v>
      </c>
      <c r="AD20" s="104">
        <v>622.5</v>
      </c>
      <c r="AE20" s="193" t="s">
        <v>3</v>
      </c>
      <c r="AF20" s="83"/>
      <c r="AG20" s="84">
        <f t="shared" si="2"/>
        <v>622.5</v>
      </c>
      <c r="AH20" s="85">
        <f t="shared" si="3"/>
        <v>622.5</v>
      </c>
      <c r="AI20" s="82">
        <f t="shared" si="4"/>
        <v>622.5</v>
      </c>
      <c r="AJ20" s="142">
        <f t="shared" si="5"/>
        <v>622.5</v>
      </c>
      <c r="AK20" s="86">
        <f t="shared" si="6"/>
        <v>622.5</v>
      </c>
      <c r="AL20" s="27">
        <f t="shared" si="7"/>
        <v>13</v>
      </c>
      <c r="AM20" s="12"/>
    </row>
    <row r="21" spans="1:39" ht="33.75" customHeight="1" thickBot="1" x14ac:dyDescent="0.4">
      <c r="A21" s="399"/>
      <c r="B21" s="126" t="s">
        <v>42</v>
      </c>
      <c r="C21" s="93"/>
      <c r="D21" s="94">
        <f t="shared" si="0"/>
        <v>0.69259999999999999</v>
      </c>
      <c r="E21" s="95">
        <f t="shared" si="1"/>
        <v>0.1847</v>
      </c>
      <c r="F21" s="300" t="s">
        <v>3</v>
      </c>
      <c r="G21" s="286" t="s">
        <v>3</v>
      </c>
      <c r="H21" s="248">
        <v>0.8921</v>
      </c>
      <c r="I21" s="274">
        <v>0.49309999999999998</v>
      </c>
      <c r="J21" s="261" t="s">
        <v>3</v>
      </c>
      <c r="K21" s="160" t="s">
        <v>3</v>
      </c>
      <c r="L21" s="179" t="s">
        <v>3</v>
      </c>
      <c r="M21" s="160">
        <v>0.1847</v>
      </c>
      <c r="N21" s="179">
        <v>0.14449999999999999</v>
      </c>
      <c r="O21" s="161" t="s">
        <v>3</v>
      </c>
      <c r="P21" s="179" t="s">
        <v>3</v>
      </c>
      <c r="Q21" s="161">
        <v>0.57999999999999996</v>
      </c>
      <c r="R21" s="107">
        <v>1.0537000000000001</v>
      </c>
      <c r="S21" s="160">
        <v>5.7000000000000002E-2</v>
      </c>
      <c r="T21" s="179">
        <v>0.159</v>
      </c>
      <c r="U21" s="160" t="s">
        <v>3</v>
      </c>
      <c r="V21" s="107">
        <v>0.36940000000000001</v>
      </c>
      <c r="W21" s="161">
        <v>0.14000000000000001</v>
      </c>
      <c r="X21" s="107">
        <v>0.16059999999999999</v>
      </c>
      <c r="Y21" s="160" t="s">
        <v>3</v>
      </c>
      <c r="Z21" s="179" t="s">
        <v>3</v>
      </c>
      <c r="AA21" s="160">
        <v>0.79369999999999996</v>
      </c>
      <c r="AB21" s="107" t="s">
        <v>3</v>
      </c>
      <c r="AC21" s="161" t="s">
        <v>3</v>
      </c>
      <c r="AD21" s="107">
        <v>0.1638</v>
      </c>
      <c r="AE21" s="197" t="s">
        <v>3</v>
      </c>
      <c r="AF21" s="83"/>
      <c r="AG21" s="96">
        <f t="shared" si="2"/>
        <v>1.0537000000000001</v>
      </c>
      <c r="AH21" s="97">
        <f t="shared" si="3"/>
        <v>0.69259999999999999</v>
      </c>
      <c r="AI21" s="95">
        <f t="shared" si="4"/>
        <v>0.1847</v>
      </c>
      <c r="AJ21" s="146">
        <f t="shared" si="5"/>
        <v>0.39935384615384617</v>
      </c>
      <c r="AK21" s="98">
        <f t="shared" si="6"/>
        <v>5.7000000000000002E-2</v>
      </c>
      <c r="AL21" s="27">
        <f t="shared" si="7"/>
        <v>13</v>
      </c>
      <c r="AM21" s="12"/>
    </row>
    <row r="22" spans="1:39" ht="33.75" customHeight="1" thickBot="1" x14ac:dyDescent="0.4">
      <c r="A22" s="399"/>
      <c r="B22" s="127" t="s">
        <v>43</v>
      </c>
      <c r="C22" s="93"/>
      <c r="D22" s="94" t="str">
        <f t="shared" si="0"/>
        <v>-</v>
      </c>
      <c r="E22" s="95">
        <f t="shared" si="1"/>
        <v>-0.19375000000000001</v>
      </c>
      <c r="F22" s="300" t="s">
        <v>3</v>
      </c>
      <c r="G22" s="286" t="s">
        <v>3</v>
      </c>
      <c r="H22" s="248" t="s">
        <v>3</v>
      </c>
      <c r="I22" s="274" t="s">
        <v>3</v>
      </c>
      <c r="J22" s="261" t="s">
        <v>3</v>
      </c>
      <c r="K22" s="160" t="s">
        <v>3</v>
      </c>
      <c r="L22" s="179" t="s">
        <v>3</v>
      </c>
      <c r="M22" s="160" t="s">
        <v>3</v>
      </c>
      <c r="N22" s="179">
        <v>-0.3775</v>
      </c>
      <c r="O22" s="161" t="s">
        <v>3</v>
      </c>
      <c r="P22" s="179" t="s">
        <v>3</v>
      </c>
      <c r="Q22" s="161">
        <v>-0.01</v>
      </c>
      <c r="R22" s="107" t="s">
        <v>3</v>
      </c>
      <c r="S22" s="160" t="s">
        <v>3</v>
      </c>
      <c r="T22" s="179" t="s">
        <v>3</v>
      </c>
      <c r="U22" s="160" t="s">
        <v>3</v>
      </c>
      <c r="V22" s="107" t="s">
        <v>3</v>
      </c>
      <c r="W22" s="161" t="s">
        <v>3</v>
      </c>
      <c r="X22" s="107" t="s">
        <v>3</v>
      </c>
      <c r="Y22" s="160" t="s">
        <v>3</v>
      </c>
      <c r="Z22" s="179" t="s">
        <v>3</v>
      </c>
      <c r="AA22" s="160" t="s">
        <v>3</v>
      </c>
      <c r="AB22" s="107" t="s">
        <v>3</v>
      </c>
      <c r="AC22" s="161" t="s">
        <v>3</v>
      </c>
      <c r="AD22" s="107" t="s">
        <v>3</v>
      </c>
      <c r="AE22" s="197" t="s">
        <v>3</v>
      </c>
      <c r="AF22" s="83"/>
      <c r="AG22" s="96">
        <f t="shared" si="2"/>
        <v>-0.01</v>
      </c>
      <c r="AH22" s="97" t="str">
        <f t="shared" si="3"/>
        <v>-</v>
      </c>
      <c r="AI22" s="95">
        <f t="shared" si="4"/>
        <v>-0.19375000000000001</v>
      </c>
      <c r="AJ22" s="146">
        <f t="shared" si="5"/>
        <v>-0.19375000000000001</v>
      </c>
      <c r="AK22" s="99">
        <f t="shared" si="6"/>
        <v>-0.3775</v>
      </c>
      <c r="AL22" s="28">
        <f t="shared" si="7"/>
        <v>2</v>
      </c>
      <c r="AM22" s="12"/>
    </row>
    <row r="23" spans="1:39" ht="33.75" customHeight="1" thickBot="1" x14ac:dyDescent="0.4">
      <c r="A23" s="399"/>
      <c r="B23" s="129" t="s">
        <v>44</v>
      </c>
      <c r="C23" s="39"/>
      <c r="D23" s="38" t="str">
        <f t="shared" si="0"/>
        <v>-</v>
      </c>
      <c r="E23" s="35" t="str">
        <f t="shared" si="1"/>
        <v>-</v>
      </c>
      <c r="F23" s="300" t="s">
        <v>3</v>
      </c>
      <c r="G23" s="286" t="s">
        <v>3</v>
      </c>
      <c r="H23" s="248" t="s">
        <v>3</v>
      </c>
      <c r="I23" s="274" t="s">
        <v>3</v>
      </c>
      <c r="J23" s="261" t="s">
        <v>3</v>
      </c>
      <c r="K23" s="160" t="s">
        <v>3</v>
      </c>
      <c r="L23" s="179" t="s">
        <v>3</v>
      </c>
      <c r="M23" s="160" t="s">
        <v>3</v>
      </c>
      <c r="N23" s="179" t="s">
        <v>3</v>
      </c>
      <c r="O23" s="161" t="s">
        <v>3</v>
      </c>
      <c r="P23" s="179" t="s">
        <v>3</v>
      </c>
      <c r="Q23" s="161" t="s">
        <v>3</v>
      </c>
      <c r="R23" s="107" t="s">
        <v>3</v>
      </c>
      <c r="S23" s="160" t="s">
        <v>3</v>
      </c>
      <c r="T23" s="179" t="s">
        <v>3</v>
      </c>
      <c r="U23" s="160" t="s">
        <v>3</v>
      </c>
      <c r="V23" s="107" t="s">
        <v>3</v>
      </c>
      <c r="W23" s="161" t="s">
        <v>3</v>
      </c>
      <c r="X23" s="107" t="s">
        <v>3</v>
      </c>
      <c r="Y23" s="160" t="s">
        <v>3</v>
      </c>
      <c r="Z23" s="179" t="s">
        <v>3</v>
      </c>
      <c r="AA23" s="160" t="s">
        <v>3</v>
      </c>
      <c r="AB23" s="107" t="s">
        <v>3</v>
      </c>
      <c r="AC23" s="161" t="s">
        <v>3</v>
      </c>
      <c r="AD23" s="107" t="s">
        <v>3</v>
      </c>
      <c r="AE23" s="197" t="s">
        <v>3</v>
      </c>
      <c r="AF23" s="12"/>
      <c r="AG23" s="37">
        <f t="shared" si="2"/>
        <v>0</v>
      </c>
      <c r="AH23" s="36" t="str">
        <f t="shared" si="3"/>
        <v>-</v>
      </c>
      <c r="AI23" s="35" t="str">
        <f t="shared" si="4"/>
        <v>-</v>
      </c>
      <c r="AJ23" s="147" t="str">
        <f t="shared" si="5"/>
        <v>-</v>
      </c>
      <c r="AK23" s="34">
        <f t="shared" si="6"/>
        <v>0</v>
      </c>
      <c r="AL23" s="26">
        <f t="shared" si="7"/>
        <v>0</v>
      </c>
      <c r="AM23" s="12"/>
    </row>
    <row r="24" spans="1:39" ht="33.75" customHeight="1" thickBot="1" x14ac:dyDescent="0.4">
      <c r="A24" s="399"/>
      <c r="B24" s="124" t="s">
        <v>45</v>
      </c>
      <c r="C24" s="39"/>
      <c r="D24" s="38">
        <f t="shared" si="0"/>
        <v>0.15</v>
      </c>
      <c r="E24" s="35">
        <f t="shared" si="1"/>
        <v>0.15</v>
      </c>
      <c r="F24" s="300">
        <v>0.15</v>
      </c>
      <c r="G24" s="286" t="s">
        <v>3</v>
      </c>
      <c r="H24" s="248">
        <v>0.15</v>
      </c>
      <c r="I24" s="274">
        <v>0.15</v>
      </c>
      <c r="J24" s="261">
        <v>0.15</v>
      </c>
      <c r="K24" s="160">
        <v>0.15</v>
      </c>
      <c r="L24" s="179">
        <v>0.15</v>
      </c>
      <c r="M24" s="160">
        <v>0.15</v>
      </c>
      <c r="N24" s="179" t="s">
        <v>3</v>
      </c>
      <c r="O24" s="161" t="s">
        <v>3</v>
      </c>
      <c r="P24" s="179" t="s">
        <v>3</v>
      </c>
      <c r="Q24" s="161">
        <v>0.4</v>
      </c>
      <c r="R24" s="107">
        <v>0.2</v>
      </c>
      <c r="S24" s="160">
        <v>0.2</v>
      </c>
      <c r="T24" s="179">
        <v>0.1</v>
      </c>
      <c r="U24" s="160" t="s">
        <v>3</v>
      </c>
      <c r="V24" s="107">
        <v>0.5</v>
      </c>
      <c r="W24" s="161">
        <v>0.15</v>
      </c>
      <c r="X24" s="107">
        <v>0.15</v>
      </c>
      <c r="Y24" s="160">
        <v>0.12</v>
      </c>
      <c r="Z24" s="179" t="s">
        <v>3</v>
      </c>
      <c r="AA24" s="160">
        <v>0.20250000000000001</v>
      </c>
      <c r="AB24" s="107" t="s">
        <v>3</v>
      </c>
      <c r="AC24" s="161" t="s">
        <v>3</v>
      </c>
      <c r="AD24" s="107">
        <v>0.15</v>
      </c>
      <c r="AE24" s="197" t="s">
        <v>3</v>
      </c>
      <c r="AF24" s="12"/>
      <c r="AG24" s="100">
        <f t="shared" si="2"/>
        <v>0.5</v>
      </c>
      <c r="AH24" s="36">
        <f t="shared" si="3"/>
        <v>0.15</v>
      </c>
      <c r="AI24" s="35">
        <f t="shared" si="4"/>
        <v>0.15</v>
      </c>
      <c r="AJ24" s="147">
        <f t="shared" si="5"/>
        <v>0.18955882352941178</v>
      </c>
      <c r="AK24" s="34">
        <f t="shared" si="6"/>
        <v>0.1</v>
      </c>
      <c r="AL24" s="26">
        <f t="shared" si="7"/>
        <v>17</v>
      </c>
      <c r="AM24" s="12"/>
    </row>
    <row r="25" spans="1:39" ht="4.5" customHeight="1" thickBot="1" x14ac:dyDescent="0.4">
      <c r="A25" s="399"/>
      <c r="B25" s="124"/>
      <c r="C25" s="33"/>
      <c r="D25" s="32"/>
      <c r="E25" s="30" t="str">
        <f t="shared" si="1"/>
        <v>-</v>
      </c>
      <c r="F25" s="301" t="s">
        <v>3</v>
      </c>
      <c r="G25" s="287" t="s">
        <v>3</v>
      </c>
      <c r="H25" s="249" t="s">
        <v>3</v>
      </c>
      <c r="I25" s="275" t="s">
        <v>3</v>
      </c>
      <c r="J25" s="262" t="s">
        <v>3</v>
      </c>
      <c r="K25" s="189" t="s">
        <v>3</v>
      </c>
      <c r="L25" s="180" t="s">
        <v>3</v>
      </c>
      <c r="M25" s="162" t="s">
        <v>3</v>
      </c>
      <c r="N25" s="180" t="s">
        <v>3</v>
      </c>
      <c r="O25" s="163" t="s">
        <v>3</v>
      </c>
      <c r="P25" s="180" t="s">
        <v>3</v>
      </c>
      <c r="Q25" s="163" t="s">
        <v>3</v>
      </c>
      <c r="R25" s="108" t="s">
        <v>3</v>
      </c>
      <c r="S25" s="162" t="s">
        <v>3</v>
      </c>
      <c r="T25" s="180" t="s">
        <v>3</v>
      </c>
      <c r="U25" s="162" t="s">
        <v>3</v>
      </c>
      <c r="V25" s="108" t="s">
        <v>3</v>
      </c>
      <c r="W25" s="163" t="s">
        <v>3</v>
      </c>
      <c r="X25" s="108" t="s">
        <v>3</v>
      </c>
      <c r="Y25" s="162" t="s">
        <v>3</v>
      </c>
      <c r="Z25" s="180" t="s">
        <v>3</v>
      </c>
      <c r="AA25" s="162" t="s">
        <v>3</v>
      </c>
      <c r="AB25" s="108" t="s">
        <v>3</v>
      </c>
      <c r="AC25" s="163" t="s">
        <v>3</v>
      </c>
      <c r="AD25" s="108" t="s">
        <v>3</v>
      </c>
      <c r="AE25" s="198" t="s">
        <v>3</v>
      </c>
      <c r="AF25" s="190"/>
      <c r="AG25" s="27"/>
      <c r="AH25" s="31">
        <f t="shared" si="3"/>
        <v>0</v>
      </c>
      <c r="AI25" s="30" t="str">
        <f t="shared" si="4"/>
        <v>-</v>
      </c>
      <c r="AJ25" s="148"/>
      <c r="AK25" s="29">
        <f t="shared" si="6"/>
        <v>0</v>
      </c>
      <c r="AL25" s="26">
        <f t="shared" si="7"/>
        <v>0</v>
      </c>
      <c r="AM25" s="12"/>
    </row>
    <row r="26" spans="1:39" ht="33.75" customHeight="1" thickBot="1" x14ac:dyDescent="0.4">
      <c r="A26" s="400" t="s">
        <v>36</v>
      </c>
      <c r="B26" s="130" t="s">
        <v>46</v>
      </c>
      <c r="C26" s="10"/>
      <c r="D26" s="18">
        <f t="shared" ref="D26:D32" si="8">IF(ISNUMBER(MEDIAN(F26:J26)),MEDIAN(F26:J26),"-")</f>
        <v>1097</v>
      </c>
      <c r="E26" s="14">
        <f t="shared" si="1"/>
        <v>1033.5051000000001</v>
      </c>
      <c r="F26" s="297">
        <v>1097</v>
      </c>
      <c r="G26" s="283" t="s">
        <v>3</v>
      </c>
      <c r="H26" s="244">
        <v>1147.8515</v>
      </c>
      <c r="I26" s="271">
        <v>735.7518</v>
      </c>
      <c r="J26" s="258" t="s">
        <v>3</v>
      </c>
      <c r="K26" s="153" t="s">
        <v>3</v>
      </c>
      <c r="L26" s="176">
        <v>1511.6</v>
      </c>
      <c r="M26" s="153" t="s">
        <v>3</v>
      </c>
      <c r="N26" s="176" t="s">
        <v>3</v>
      </c>
      <c r="O26" s="154" t="s">
        <v>3</v>
      </c>
      <c r="P26" s="176" t="s">
        <v>3</v>
      </c>
      <c r="Q26" s="154" t="s">
        <v>3</v>
      </c>
      <c r="R26" s="104">
        <v>1191.8791000000001</v>
      </c>
      <c r="S26" s="153" t="s">
        <v>3</v>
      </c>
      <c r="T26" s="176" t="s">
        <v>3</v>
      </c>
      <c r="U26" s="153" t="s">
        <v>3</v>
      </c>
      <c r="V26" s="104">
        <v>498</v>
      </c>
      <c r="W26" s="154" t="s">
        <v>3</v>
      </c>
      <c r="X26" s="104">
        <v>942</v>
      </c>
      <c r="Y26" s="153">
        <v>308</v>
      </c>
      <c r="Z26" s="176" t="s">
        <v>3</v>
      </c>
      <c r="AA26" s="153">
        <v>991.01020000000005</v>
      </c>
      <c r="AB26" s="104" t="s">
        <v>3</v>
      </c>
      <c r="AC26" s="154" t="s">
        <v>3</v>
      </c>
      <c r="AD26" s="104">
        <v>1076</v>
      </c>
      <c r="AE26" s="193" t="s">
        <v>3</v>
      </c>
      <c r="AF26" s="12"/>
      <c r="AG26" s="16">
        <f t="shared" ref="AG26:AG32" si="9">IF(ISNUMBER(MAX(F26:AE26) ),MAX(F26:AE26),"-")</f>
        <v>1511.6</v>
      </c>
      <c r="AH26" s="15">
        <f t="shared" si="3"/>
        <v>1097</v>
      </c>
      <c r="AI26" s="14">
        <f t="shared" si="4"/>
        <v>1033.5051000000001</v>
      </c>
      <c r="AJ26" s="143">
        <f t="shared" ref="AJ26:AJ32" si="10">IF(ISNUMBER(AVERAGE(F26:AE26)),AVERAGE(F26:AE26),"-")</f>
        <v>949.90926000000002</v>
      </c>
      <c r="AK26" s="13">
        <f t="shared" si="6"/>
        <v>308</v>
      </c>
      <c r="AL26" s="26">
        <f t="shared" si="7"/>
        <v>10</v>
      </c>
      <c r="AM26" s="12"/>
    </row>
    <row r="27" spans="1:39" ht="33.75" customHeight="1" thickBot="1" x14ac:dyDescent="0.4">
      <c r="A27" s="400"/>
      <c r="B27" s="130" t="s">
        <v>47</v>
      </c>
      <c r="C27" s="10"/>
      <c r="D27" s="18">
        <f t="shared" si="8"/>
        <v>-1400</v>
      </c>
      <c r="E27" s="188">
        <f t="shared" si="1"/>
        <v>-1354.8</v>
      </c>
      <c r="F27" s="299">
        <v>-1467</v>
      </c>
      <c r="G27" s="285" t="s">
        <v>3</v>
      </c>
      <c r="H27" s="247">
        <v>-1400</v>
      </c>
      <c r="I27" s="273">
        <v>-1158</v>
      </c>
      <c r="J27" s="260" t="s">
        <v>3</v>
      </c>
      <c r="K27" s="157" t="s">
        <v>3</v>
      </c>
      <c r="L27" s="178">
        <v>-1450</v>
      </c>
      <c r="M27" s="159" t="s">
        <v>3</v>
      </c>
      <c r="N27" s="178" t="s">
        <v>3</v>
      </c>
      <c r="O27" s="158" t="s">
        <v>3</v>
      </c>
      <c r="P27" s="178" t="s">
        <v>3</v>
      </c>
      <c r="Q27" s="158" t="s">
        <v>3</v>
      </c>
      <c r="R27" s="106">
        <v>-1222</v>
      </c>
      <c r="S27" s="159" t="s">
        <v>3</v>
      </c>
      <c r="T27" s="178" t="s">
        <v>3</v>
      </c>
      <c r="U27" s="159" t="s">
        <v>3</v>
      </c>
      <c r="V27" s="106">
        <v>-969</v>
      </c>
      <c r="W27" s="158" t="s">
        <v>3</v>
      </c>
      <c r="X27" s="106">
        <v>-1346</v>
      </c>
      <c r="Y27" s="159">
        <v>-1038</v>
      </c>
      <c r="Z27" s="178" t="s">
        <v>3</v>
      </c>
      <c r="AA27" s="159">
        <v>-1363.6</v>
      </c>
      <c r="AB27" s="106" t="s">
        <v>3</v>
      </c>
      <c r="AC27" s="158" t="s">
        <v>3</v>
      </c>
      <c r="AD27" s="106">
        <v>-1510</v>
      </c>
      <c r="AE27" s="196" t="s">
        <v>3</v>
      </c>
      <c r="AF27" s="12"/>
      <c r="AG27" s="16">
        <f t="shared" si="9"/>
        <v>-969</v>
      </c>
      <c r="AH27" s="15">
        <f t="shared" si="3"/>
        <v>-1400</v>
      </c>
      <c r="AI27" s="14">
        <f t="shared" si="4"/>
        <v>-1354.8</v>
      </c>
      <c r="AJ27" s="143">
        <f t="shared" si="10"/>
        <v>-1292.3600000000001</v>
      </c>
      <c r="AK27" s="13">
        <f t="shared" si="6"/>
        <v>-1510</v>
      </c>
      <c r="AL27" s="26">
        <f t="shared" si="7"/>
        <v>10</v>
      </c>
      <c r="AM27" s="12"/>
    </row>
    <row r="28" spans="1:39" ht="33.75" customHeight="1" thickBot="1" x14ac:dyDescent="0.4">
      <c r="A28" s="400"/>
      <c r="B28" s="130" t="s">
        <v>48</v>
      </c>
      <c r="C28" s="10"/>
      <c r="D28" s="18">
        <f t="shared" si="8"/>
        <v>-1400</v>
      </c>
      <c r="E28" s="14">
        <f t="shared" si="1"/>
        <v>-1320</v>
      </c>
      <c r="F28" s="297">
        <v>-1467</v>
      </c>
      <c r="G28" s="283" t="s">
        <v>3</v>
      </c>
      <c r="H28" s="244">
        <v>-1400</v>
      </c>
      <c r="I28" s="271">
        <v>-1237</v>
      </c>
      <c r="J28" s="258" t="s">
        <v>3</v>
      </c>
      <c r="K28" s="153" t="s">
        <v>3</v>
      </c>
      <c r="L28" s="176">
        <v>-1450</v>
      </c>
      <c r="M28" s="153" t="s">
        <v>3</v>
      </c>
      <c r="N28" s="176" t="s">
        <v>3</v>
      </c>
      <c r="O28" s="154" t="s">
        <v>3</v>
      </c>
      <c r="P28" s="176" t="s">
        <v>3</v>
      </c>
      <c r="Q28" s="154" t="s">
        <v>3</v>
      </c>
      <c r="R28" s="104">
        <v>-1204</v>
      </c>
      <c r="S28" s="153" t="s">
        <v>3</v>
      </c>
      <c r="T28" s="176" t="s">
        <v>3</v>
      </c>
      <c r="U28" s="153" t="s">
        <v>3</v>
      </c>
      <c r="V28" s="104">
        <v>-1047</v>
      </c>
      <c r="W28" s="154" t="s">
        <v>3</v>
      </c>
      <c r="X28" s="104">
        <v>-1419</v>
      </c>
      <c r="Y28" s="153">
        <v>-1104</v>
      </c>
      <c r="Z28" s="176" t="s">
        <v>3</v>
      </c>
      <c r="AA28" s="153">
        <v>-1240</v>
      </c>
      <c r="AB28" s="104" t="s">
        <v>3</v>
      </c>
      <c r="AC28" s="154" t="s">
        <v>3</v>
      </c>
      <c r="AD28" s="104">
        <v>-1510</v>
      </c>
      <c r="AE28" s="193" t="s">
        <v>3</v>
      </c>
      <c r="AF28" s="12"/>
      <c r="AG28" s="16">
        <f t="shared" si="9"/>
        <v>-1047</v>
      </c>
      <c r="AH28" s="15">
        <f t="shared" si="3"/>
        <v>-1400</v>
      </c>
      <c r="AI28" s="14">
        <f t="shared" si="4"/>
        <v>-1320</v>
      </c>
      <c r="AJ28" s="143">
        <f t="shared" si="10"/>
        <v>-1307.8</v>
      </c>
      <c r="AK28" s="13">
        <f t="shared" si="6"/>
        <v>-1510</v>
      </c>
      <c r="AL28" s="26">
        <f t="shared" si="7"/>
        <v>10</v>
      </c>
      <c r="AM28" s="12"/>
    </row>
    <row r="29" spans="1:39" ht="33.75" customHeight="1" thickBot="1" x14ac:dyDescent="0.4">
      <c r="A29" s="400"/>
      <c r="B29" s="130" t="s">
        <v>10</v>
      </c>
      <c r="C29" s="10"/>
      <c r="D29" s="18">
        <f t="shared" si="8"/>
        <v>-370</v>
      </c>
      <c r="E29" s="14">
        <f t="shared" si="1"/>
        <v>-388.29485</v>
      </c>
      <c r="F29" s="299">
        <v>-370</v>
      </c>
      <c r="G29" s="285" t="s">
        <v>3</v>
      </c>
      <c r="H29" s="247">
        <v>-252.14840000000001</v>
      </c>
      <c r="I29" s="273">
        <v>-422.24810000000002</v>
      </c>
      <c r="J29" s="260" t="s">
        <v>3</v>
      </c>
      <c r="K29" s="157" t="s">
        <v>3</v>
      </c>
      <c r="L29" s="178">
        <v>61.599899999999998</v>
      </c>
      <c r="M29" s="159" t="s">
        <v>3</v>
      </c>
      <c r="N29" s="178" t="s">
        <v>3</v>
      </c>
      <c r="O29" s="158" t="s">
        <v>3</v>
      </c>
      <c r="P29" s="178" t="s">
        <v>3</v>
      </c>
      <c r="Q29" s="158" t="s">
        <v>3</v>
      </c>
      <c r="R29" s="106">
        <v>-30.120799999999999</v>
      </c>
      <c r="S29" s="159" t="s">
        <v>3</v>
      </c>
      <c r="T29" s="178" t="s">
        <v>3</v>
      </c>
      <c r="U29" s="159" t="s">
        <v>3</v>
      </c>
      <c r="V29" s="106">
        <v>-471</v>
      </c>
      <c r="W29" s="158" t="s">
        <v>3</v>
      </c>
      <c r="X29" s="106">
        <v>-404</v>
      </c>
      <c r="Y29" s="159">
        <v>-730</v>
      </c>
      <c r="Z29" s="178" t="s">
        <v>3</v>
      </c>
      <c r="AA29" s="159">
        <v>-372.58969999999999</v>
      </c>
      <c r="AB29" s="106" t="s">
        <v>3</v>
      </c>
      <c r="AC29" s="158" t="s">
        <v>3</v>
      </c>
      <c r="AD29" s="106">
        <v>-434</v>
      </c>
      <c r="AE29" s="196" t="s">
        <v>3</v>
      </c>
      <c r="AF29" s="12"/>
      <c r="AG29" s="16">
        <f t="shared" si="9"/>
        <v>61.599899999999998</v>
      </c>
      <c r="AH29" s="15">
        <f t="shared" si="3"/>
        <v>-370</v>
      </c>
      <c r="AI29" s="14">
        <f t="shared" si="4"/>
        <v>-388.29485</v>
      </c>
      <c r="AJ29" s="143">
        <f t="shared" si="10"/>
        <v>-342.45071000000002</v>
      </c>
      <c r="AK29" s="13">
        <f t="shared" si="6"/>
        <v>-730</v>
      </c>
      <c r="AL29" s="26">
        <f t="shared" si="7"/>
        <v>10</v>
      </c>
      <c r="AM29" s="12"/>
    </row>
    <row r="30" spans="1:39" ht="39" customHeight="1" thickBot="1" x14ac:dyDescent="0.4">
      <c r="A30" s="400"/>
      <c r="B30" s="130" t="s">
        <v>85</v>
      </c>
      <c r="C30" s="72"/>
      <c r="D30" s="88">
        <f t="shared" si="8"/>
        <v>0</v>
      </c>
      <c r="E30" s="74">
        <f t="shared" si="1"/>
        <v>-17.939550000000001</v>
      </c>
      <c r="F30" s="297">
        <v>0</v>
      </c>
      <c r="G30" s="283" t="s">
        <v>3</v>
      </c>
      <c r="H30" s="244">
        <v>0.1484</v>
      </c>
      <c r="I30" s="271">
        <v>-18.751799999999999</v>
      </c>
      <c r="J30" s="258" t="s">
        <v>3</v>
      </c>
      <c r="K30" s="153" t="s">
        <v>3</v>
      </c>
      <c r="L30" s="176" t="s">
        <v>3</v>
      </c>
      <c r="M30" s="153" t="s">
        <v>3</v>
      </c>
      <c r="N30" s="176" t="s">
        <v>3</v>
      </c>
      <c r="O30" s="154" t="s">
        <v>3</v>
      </c>
      <c r="P30" s="176" t="s">
        <v>3</v>
      </c>
      <c r="Q30" s="154" t="s">
        <v>3</v>
      </c>
      <c r="R30" s="104">
        <v>-17.879100000000001</v>
      </c>
      <c r="S30" s="153" t="s">
        <v>3</v>
      </c>
      <c r="T30" s="176" t="s">
        <v>3</v>
      </c>
      <c r="U30" s="153" t="s">
        <v>3</v>
      </c>
      <c r="V30" s="104">
        <v>-18</v>
      </c>
      <c r="W30" s="154" t="s">
        <v>3</v>
      </c>
      <c r="X30" s="104">
        <v>-73</v>
      </c>
      <c r="Y30" s="153">
        <v>-66</v>
      </c>
      <c r="Z30" s="176" t="s">
        <v>3</v>
      </c>
      <c r="AA30" s="153" t="s">
        <v>3</v>
      </c>
      <c r="AB30" s="104" t="s">
        <v>3</v>
      </c>
      <c r="AC30" s="154" t="s">
        <v>3</v>
      </c>
      <c r="AD30" s="104">
        <v>0</v>
      </c>
      <c r="AE30" s="193" t="s">
        <v>3</v>
      </c>
      <c r="AF30" s="75"/>
      <c r="AG30" s="89">
        <f t="shared" si="9"/>
        <v>0.1484</v>
      </c>
      <c r="AH30" s="90">
        <f t="shared" si="3"/>
        <v>0</v>
      </c>
      <c r="AI30" s="74">
        <f t="shared" si="4"/>
        <v>-17.939550000000001</v>
      </c>
      <c r="AJ30" s="144">
        <f t="shared" si="10"/>
        <v>-24.185312500000002</v>
      </c>
      <c r="AK30" s="91">
        <f t="shared" si="6"/>
        <v>-73</v>
      </c>
      <c r="AL30" s="28">
        <f t="shared" si="7"/>
        <v>8</v>
      </c>
      <c r="AM30" s="12"/>
    </row>
    <row r="31" spans="1:39" ht="33.75" customHeight="1" thickBot="1" x14ac:dyDescent="0.4">
      <c r="A31" s="400"/>
      <c r="B31" s="131" t="s">
        <v>55</v>
      </c>
      <c r="C31" s="19"/>
      <c r="D31" s="18">
        <f t="shared" si="8"/>
        <v>-370</v>
      </c>
      <c r="E31" s="14">
        <f t="shared" si="1"/>
        <v>-437.5</v>
      </c>
      <c r="F31" s="297">
        <v>-370</v>
      </c>
      <c r="G31" s="283" t="s">
        <v>3</v>
      </c>
      <c r="H31" s="244">
        <v>-252</v>
      </c>
      <c r="I31" s="271">
        <v>-441</v>
      </c>
      <c r="J31" s="258" t="s">
        <v>3</v>
      </c>
      <c r="K31" s="153" t="s">
        <v>3</v>
      </c>
      <c r="L31" s="176" t="s">
        <v>3</v>
      </c>
      <c r="M31" s="153">
        <v>-796.34310000000005</v>
      </c>
      <c r="N31" s="176">
        <v>-653</v>
      </c>
      <c r="O31" s="154" t="s">
        <v>3</v>
      </c>
      <c r="P31" s="176" t="s">
        <v>3</v>
      </c>
      <c r="Q31" s="154" t="s">
        <v>3</v>
      </c>
      <c r="R31" s="104">
        <v>-48</v>
      </c>
      <c r="S31" s="153" t="s">
        <v>3</v>
      </c>
      <c r="T31" s="176">
        <v>-321</v>
      </c>
      <c r="U31" s="153" t="s">
        <v>3</v>
      </c>
      <c r="V31" s="104">
        <v>-489</v>
      </c>
      <c r="W31" s="154" t="s">
        <v>3</v>
      </c>
      <c r="X31" s="104">
        <v>-477</v>
      </c>
      <c r="Y31" s="153">
        <v>-796</v>
      </c>
      <c r="Z31" s="176" t="s">
        <v>3</v>
      </c>
      <c r="AA31" s="153">
        <v>-372.58969999999999</v>
      </c>
      <c r="AB31" s="104" t="s">
        <v>3</v>
      </c>
      <c r="AC31" s="154" t="s">
        <v>3</v>
      </c>
      <c r="AD31" s="104">
        <v>-434</v>
      </c>
      <c r="AE31" s="193" t="s">
        <v>3</v>
      </c>
      <c r="AF31" s="17"/>
      <c r="AG31" s="16">
        <f t="shared" si="9"/>
        <v>-48</v>
      </c>
      <c r="AH31" s="15">
        <f t="shared" si="3"/>
        <v>-370</v>
      </c>
      <c r="AI31" s="14">
        <f t="shared" si="4"/>
        <v>-437.5</v>
      </c>
      <c r="AJ31" s="143">
        <f t="shared" si="10"/>
        <v>-454.16106666666673</v>
      </c>
      <c r="AK31" s="13">
        <f t="shared" si="6"/>
        <v>-796.34310000000005</v>
      </c>
      <c r="AL31" s="28">
        <f t="shared" si="7"/>
        <v>12</v>
      </c>
      <c r="AM31" s="12"/>
    </row>
    <row r="32" spans="1:39" ht="33.75" customHeight="1" thickBot="1" x14ac:dyDescent="0.4">
      <c r="A32" s="400"/>
      <c r="B32" s="132" t="s">
        <v>49</v>
      </c>
      <c r="C32" s="72"/>
      <c r="D32" s="88" t="str">
        <f t="shared" si="8"/>
        <v>-</v>
      </c>
      <c r="E32" s="74">
        <f t="shared" si="1"/>
        <v>-358</v>
      </c>
      <c r="F32" s="297" t="s">
        <v>3</v>
      </c>
      <c r="G32" s="283" t="s">
        <v>3</v>
      </c>
      <c r="H32" s="244" t="s">
        <v>3</v>
      </c>
      <c r="I32" s="271" t="s">
        <v>3</v>
      </c>
      <c r="J32" s="258" t="s">
        <v>3</v>
      </c>
      <c r="K32" s="153" t="s">
        <v>3</v>
      </c>
      <c r="L32" s="176" t="s">
        <v>3</v>
      </c>
      <c r="M32" s="153" t="s">
        <v>3</v>
      </c>
      <c r="N32" s="176" t="s">
        <v>3</v>
      </c>
      <c r="O32" s="154" t="s">
        <v>3</v>
      </c>
      <c r="P32" s="176" t="s">
        <v>3</v>
      </c>
      <c r="Q32" s="154">
        <v>-360</v>
      </c>
      <c r="R32" s="104" t="s">
        <v>3</v>
      </c>
      <c r="S32" s="153" t="s">
        <v>3</v>
      </c>
      <c r="T32" s="176" t="s">
        <v>3</v>
      </c>
      <c r="U32" s="153" t="s">
        <v>3</v>
      </c>
      <c r="V32" s="104" t="s">
        <v>3</v>
      </c>
      <c r="W32" s="154" t="s">
        <v>3</v>
      </c>
      <c r="X32" s="104" t="s">
        <v>3</v>
      </c>
      <c r="Y32" s="153" t="s">
        <v>3</v>
      </c>
      <c r="Z32" s="176" t="s">
        <v>3</v>
      </c>
      <c r="AA32" s="153">
        <v>-356</v>
      </c>
      <c r="AB32" s="104" t="s">
        <v>3</v>
      </c>
      <c r="AC32" s="154" t="s">
        <v>3</v>
      </c>
      <c r="AD32" s="104" t="s">
        <v>3</v>
      </c>
      <c r="AE32" s="193" t="s">
        <v>3</v>
      </c>
      <c r="AF32" s="75"/>
      <c r="AG32" s="89">
        <f t="shared" si="9"/>
        <v>-356</v>
      </c>
      <c r="AH32" s="90" t="str">
        <f t="shared" si="3"/>
        <v>-</v>
      </c>
      <c r="AI32" s="74">
        <f t="shared" si="4"/>
        <v>-358</v>
      </c>
      <c r="AJ32" s="144">
        <f t="shared" si="10"/>
        <v>-358</v>
      </c>
      <c r="AK32" s="91">
        <f t="shared" si="6"/>
        <v>-360</v>
      </c>
      <c r="AL32" s="27">
        <f t="shared" si="7"/>
        <v>2</v>
      </c>
      <c r="AM32" s="12"/>
    </row>
    <row r="33" spans="1:39" ht="5.25" customHeight="1" thickBot="1" x14ac:dyDescent="0.4">
      <c r="A33" s="137"/>
      <c r="B33" s="133"/>
      <c r="C33" s="33"/>
      <c r="D33" s="32"/>
      <c r="E33" s="30" t="str">
        <f t="shared" si="1"/>
        <v>-</v>
      </c>
      <c r="F33" s="302" t="s">
        <v>3</v>
      </c>
      <c r="G33" s="288" t="s">
        <v>3</v>
      </c>
      <c r="H33" s="250" t="s">
        <v>3</v>
      </c>
      <c r="I33" s="276" t="s">
        <v>3</v>
      </c>
      <c r="J33" s="263" t="s">
        <v>3</v>
      </c>
      <c r="K33" s="164" t="s">
        <v>3</v>
      </c>
      <c r="L33" s="181" t="s">
        <v>3</v>
      </c>
      <c r="M33" s="164" t="s">
        <v>3</v>
      </c>
      <c r="N33" s="181" t="s">
        <v>3</v>
      </c>
      <c r="O33" s="165" t="s">
        <v>3</v>
      </c>
      <c r="P33" s="181" t="s">
        <v>3</v>
      </c>
      <c r="Q33" s="165" t="s">
        <v>3</v>
      </c>
      <c r="R33" s="109" t="s">
        <v>3</v>
      </c>
      <c r="S33" s="164" t="s">
        <v>3</v>
      </c>
      <c r="T33" s="181" t="s">
        <v>3</v>
      </c>
      <c r="U33" s="164" t="s">
        <v>3</v>
      </c>
      <c r="V33" s="109" t="s">
        <v>3</v>
      </c>
      <c r="W33" s="165" t="s">
        <v>3</v>
      </c>
      <c r="X33" s="109" t="s">
        <v>3</v>
      </c>
      <c r="Y33" s="164" t="s">
        <v>3</v>
      </c>
      <c r="Z33" s="181" t="s">
        <v>3</v>
      </c>
      <c r="AA33" s="164" t="s">
        <v>3</v>
      </c>
      <c r="AB33" s="109" t="s">
        <v>3</v>
      </c>
      <c r="AC33" s="165" t="s">
        <v>3</v>
      </c>
      <c r="AD33" s="109" t="s">
        <v>3</v>
      </c>
      <c r="AE33" s="199" t="s">
        <v>3</v>
      </c>
      <c r="AF33" s="12"/>
      <c r="AG33" s="26"/>
      <c r="AH33" s="31">
        <f t="shared" si="3"/>
        <v>0</v>
      </c>
      <c r="AI33" s="30" t="str">
        <f t="shared" si="4"/>
        <v>-</v>
      </c>
      <c r="AJ33" s="148"/>
      <c r="AK33" s="29">
        <f t="shared" si="6"/>
        <v>0</v>
      </c>
      <c r="AL33" s="26">
        <f t="shared" si="7"/>
        <v>0</v>
      </c>
      <c r="AM33" s="12"/>
    </row>
    <row r="34" spans="1:39" ht="33.75" customHeight="1" thickBot="1" x14ac:dyDescent="0.4">
      <c r="A34" s="138"/>
      <c r="B34" s="134" t="s">
        <v>50</v>
      </c>
      <c r="C34" s="111"/>
      <c r="D34" s="112">
        <f t="shared" ref="D34:D55" si="11">IF(ISNUMBER(MEDIAN(F34:J34)),MEDIAN(F34:J34),"-")</f>
        <v>2449.06945</v>
      </c>
      <c r="E34" s="113">
        <f t="shared" si="1"/>
        <v>2537</v>
      </c>
      <c r="F34" s="303">
        <v>2207</v>
      </c>
      <c r="G34" s="289" t="s">
        <v>3</v>
      </c>
      <c r="H34" s="251">
        <v>2309.5282000000002</v>
      </c>
      <c r="I34" s="277">
        <v>2588.6107000000002</v>
      </c>
      <c r="J34" s="264">
        <v>3315</v>
      </c>
      <c r="K34" s="166">
        <v>1166</v>
      </c>
      <c r="L34" s="182">
        <v>2272</v>
      </c>
      <c r="M34" s="166">
        <v>2991.3897000000002</v>
      </c>
      <c r="N34" s="182" t="s">
        <v>3</v>
      </c>
      <c r="O34" s="167" t="s">
        <v>3</v>
      </c>
      <c r="P34" s="182" t="s">
        <v>3</v>
      </c>
      <c r="Q34" s="167">
        <v>2537</v>
      </c>
      <c r="R34" s="121">
        <v>2206.1208000000001</v>
      </c>
      <c r="S34" s="166" t="s">
        <v>3</v>
      </c>
      <c r="T34" s="182">
        <v>2537</v>
      </c>
      <c r="U34" s="166" t="s">
        <v>3</v>
      </c>
      <c r="V34" s="121">
        <v>2630</v>
      </c>
      <c r="W34" s="167" t="s">
        <v>3</v>
      </c>
      <c r="X34" s="121">
        <v>2717</v>
      </c>
      <c r="Y34" s="166">
        <v>2624</v>
      </c>
      <c r="Z34" s="182" t="s">
        <v>3</v>
      </c>
      <c r="AA34" s="166">
        <v>2484.1646999999998</v>
      </c>
      <c r="AB34" s="121" t="s">
        <v>3</v>
      </c>
      <c r="AC34" s="167" t="s">
        <v>3</v>
      </c>
      <c r="AD34" s="121">
        <v>2492</v>
      </c>
      <c r="AE34" s="200" t="s">
        <v>3</v>
      </c>
      <c r="AF34" s="115"/>
      <c r="AG34" s="116">
        <f t="shared" ref="AG34:AG55" si="12">IF(ISNUMBER(MAX(F34:AE34) ),MAX(F34:AE34),"-")</f>
        <v>3315</v>
      </c>
      <c r="AH34" s="117">
        <f t="shared" si="3"/>
        <v>2449.06945</v>
      </c>
      <c r="AI34" s="113">
        <f t="shared" si="4"/>
        <v>2537</v>
      </c>
      <c r="AJ34" s="149">
        <f t="shared" ref="AJ34:AJ55" si="13">IF(ISNUMBER(AVERAGE(F34:AE34)),AVERAGE(F34:AE34),"-")</f>
        <v>2471.7876066666668</v>
      </c>
      <c r="AK34" s="118">
        <f t="shared" si="6"/>
        <v>1166</v>
      </c>
      <c r="AL34" s="120">
        <f t="shared" si="7"/>
        <v>15</v>
      </c>
      <c r="AM34" s="12"/>
    </row>
    <row r="35" spans="1:39" ht="33.75" customHeight="1" thickTop="1" thickBot="1" x14ac:dyDescent="0.4">
      <c r="A35" s="400" t="s">
        <v>37</v>
      </c>
      <c r="B35" s="129" t="s">
        <v>76</v>
      </c>
      <c r="C35" s="19"/>
      <c r="D35" s="18">
        <f t="shared" si="11"/>
        <v>7861.4</v>
      </c>
      <c r="E35" s="14">
        <f t="shared" si="1"/>
        <v>7867.7</v>
      </c>
      <c r="F35" s="304">
        <v>7798</v>
      </c>
      <c r="G35" s="290" t="s">
        <v>3</v>
      </c>
      <c r="H35" s="252">
        <v>7861.4</v>
      </c>
      <c r="I35" s="278">
        <v>7914.9616999999998</v>
      </c>
      <c r="J35" s="265" t="s">
        <v>3</v>
      </c>
      <c r="K35" s="168" t="s">
        <v>3</v>
      </c>
      <c r="L35" s="183" t="s">
        <v>3</v>
      </c>
      <c r="M35" s="168">
        <v>8100.97</v>
      </c>
      <c r="N35" s="183">
        <v>7874</v>
      </c>
      <c r="O35" s="169" t="s">
        <v>3</v>
      </c>
      <c r="P35" s="183" t="s">
        <v>3</v>
      </c>
      <c r="Q35" s="169">
        <v>7874</v>
      </c>
      <c r="R35" s="61">
        <v>7898.15</v>
      </c>
      <c r="S35" s="168" t="s">
        <v>3</v>
      </c>
      <c r="T35" s="183">
        <v>7722</v>
      </c>
      <c r="U35" s="168" t="s">
        <v>3</v>
      </c>
      <c r="V35" s="61">
        <v>7588.2874000000002</v>
      </c>
      <c r="W35" s="169" t="s">
        <v>3</v>
      </c>
      <c r="X35" s="61">
        <v>7922</v>
      </c>
      <c r="Y35" s="168" t="s">
        <v>3</v>
      </c>
      <c r="Z35" s="183" t="s">
        <v>3</v>
      </c>
      <c r="AA35" s="168">
        <v>7840.26</v>
      </c>
      <c r="AB35" s="61" t="s">
        <v>3</v>
      </c>
      <c r="AC35" s="169" t="s">
        <v>3</v>
      </c>
      <c r="AD35" s="61">
        <v>7802</v>
      </c>
      <c r="AE35" s="201" t="s">
        <v>3</v>
      </c>
      <c r="AF35" s="17"/>
      <c r="AG35" s="16">
        <f t="shared" si="12"/>
        <v>8100.97</v>
      </c>
      <c r="AH35" s="15">
        <f t="shared" si="3"/>
        <v>7861.4</v>
      </c>
      <c r="AI35" s="14">
        <f t="shared" si="4"/>
        <v>7867.7</v>
      </c>
      <c r="AJ35" s="143">
        <f t="shared" si="13"/>
        <v>7849.6690916666666</v>
      </c>
      <c r="AK35" s="13">
        <f t="shared" si="6"/>
        <v>7588.2874000000002</v>
      </c>
      <c r="AL35" s="20">
        <f t="shared" si="7"/>
        <v>12</v>
      </c>
      <c r="AM35" s="12"/>
    </row>
    <row r="36" spans="1:39" ht="33.75" customHeight="1" thickBot="1" x14ac:dyDescent="0.4">
      <c r="A36" s="400"/>
      <c r="B36" s="124" t="s">
        <v>75</v>
      </c>
      <c r="C36" s="19"/>
      <c r="D36" s="18">
        <f t="shared" si="11"/>
        <v>7559</v>
      </c>
      <c r="E36" s="14">
        <f t="shared" si="1"/>
        <v>7551.21</v>
      </c>
      <c r="F36" s="305">
        <v>7559</v>
      </c>
      <c r="G36" s="291" t="s">
        <v>3</v>
      </c>
      <c r="H36" s="253">
        <v>7430.2</v>
      </c>
      <c r="I36" s="279">
        <v>7619.7443000000003</v>
      </c>
      <c r="J36" s="266" t="s">
        <v>3</v>
      </c>
      <c r="K36" s="170" t="s">
        <v>3</v>
      </c>
      <c r="L36" s="184" t="s">
        <v>3</v>
      </c>
      <c r="M36" s="170">
        <v>7597.26</v>
      </c>
      <c r="N36" s="184">
        <v>7490</v>
      </c>
      <c r="O36" s="171" t="s">
        <v>3</v>
      </c>
      <c r="P36" s="184" t="s">
        <v>3</v>
      </c>
      <c r="Q36" s="171">
        <v>7482</v>
      </c>
      <c r="R36" s="63">
        <v>7548.42</v>
      </c>
      <c r="S36" s="170" t="s">
        <v>3</v>
      </c>
      <c r="T36" s="184">
        <v>7574</v>
      </c>
      <c r="U36" s="170" t="s">
        <v>3</v>
      </c>
      <c r="V36" s="63">
        <v>7644.3759</v>
      </c>
      <c r="W36" s="171" t="s">
        <v>3</v>
      </c>
      <c r="X36" s="63">
        <v>7554</v>
      </c>
      <c r="Y36" s="170" t="s">
        <v>3</v>
      </c>
      <c r="Z36" s="184" t="s">
        <v>3</v>
      </c>
      <c r="AA36" s="170">
        <v>7493.6049999999996</v>
      </c>
      <c r="AB36" s="63" t="s">
        <v>3</v>
      </c>
      <c r="AC36" s="171" t="s">
        <v>3</v>
      </c>
      <c r="AD36" s="63">
        <v>7548</v>
      </c>
      <c r="AE36" s="202" t="s">
        <v>3</v>
      </c>
      <c r="AF36" s="17"/>
      <c r="AG36" s="16">
        <f t="shared" si="12"/>
        <v>7644.3759</v>
      </c>
      <c r="AH36" s="15">
        <f t="shared" si="3"/>
        <v>7559</v>
      </c>
      <c r="AI36" s="14">
        <f t="shared" si="4"/>
        <v>7551.21</v>
      </c>
      <c r="AJ36" s="143">
        <f t="shared" si="13"/>
        <v>7545.0504333333338</v>
      </c>
      <c r="AK36" s="13">
        <f t="shared" si="6"/>
        <v>7430.2</v>
      </c>
      <c r="AL36" s="27">
        <f t="shared" si="7"/>
        <v>12</v>
      </c>
      <c r="AM36" s="12"/>
    </row>
    <row r="37" spans="1:39" ht="33.75" customHeight="1" thickBot="1" x14ac:dyDescent="0.4">
      <c r="A37" s="400"/>
      <c r="B37" s="124" t="s">
        <v>74</v>
      </c>
      <c r="C37" s="19"/>
      <c r="D37" s="18">
        <f t="shared" si="11"/>
        <v>5048.04</v>
      </c>
      <c r="E37" s="14">
        <f t="shared" ref="E37:E55" si="14">IF(ISNUMBER(MEDIAN(F37:AE37)),MEDIAN(F37:AE37),"-")</f>
        <v>5042.0200000000004</v>
      </c>
      <c r="F37" s="305">
        <v>5025</v>
      </c>
      <c r="G37" s="291" t="s">
        <v>3</v>
      </c>
      <c r="H37" s="253">
        <v>5048.04</v>
      </c>
      <c r="I37" s="279">
        <v>5307.3676999999998</v>
      </c>
      <c r="J37" s="266" t="s">
        <v>3</v>
      </c>
      <c r="K37" s="170" t="s">
        <v>3</v>
      </c>
      <c r="L37" s="184" t="s">
        <v>3</v>
      </c>
      <c r="M37" s="170">
        <v>5245.9</v>
      </c>
      <c r="N37" s="184">
        <v>4997</v>
      </c>
      <c r="O37" s="171" t="s">
        <v>3</v>
      </c>
      <c r="P37" s="184" t="s">
        <v>3</v>
      </c>
      <c r="Q37" s="171">
        <v>4859</v>
      </c>
      <c r="R37" s="63">
        <v>5150</v>
      </c>
      <c r="S37" s="170" t="s">
        <v>3</v>
      </c>
      <c r="T37" s="184">
        <v>4831</v>
      </c>
      <c r="U37" s="170" t="s">
        <v>3</v>
      </c>
      <c r="V37" s="63">
        <v>5245.9</v>
      </c>
      <c r="W37" s="171" t="s">
        <v>3</v>
      </c>
      <c r="X37" s="63">
        <v>5222</v>
      </c>
      <c r="Y37" s="170" t="s">
        <v>3</v>
      </c>
      <c r="Z37" s="184" t="s">
        <v>3</v>
      </c>
      <c r="AA37" s="170">
        <v>4884</v>
      </c>
      <c r="AB37" s="63" t="s">
        <v>3</v>
      </c>
      <c r="AC37" s="171" t="s">
        <v>3</v>
      </c>
      <c r="AD37" s="63">
        <v>5036</v>
      </c>
      <c r="AE37" s="202" t="s">
        <v>3</v>
      </c>
      <c r="AF37" s="17"/>
      <c r="AG37" s="16">
        <f t="shared" si="12"/>
        <v>5307.3676999999998</v>
      </c>
      <c r="AH37" s="15">
        <f t="shared" ref="AH37:AH55" si="15">+D37</f>
        <v>5048.04</v>
      </c>
      <c r="AI37" s="14">
        <f t="shared" ref="AI37:AI55" si="16">+E37</f>
        <v>5042.0200000000004</v>
      </c>
      <c r="AJ37" s="143">
        <f t="shared" si="13"/>
        <v>5070.9339749999999</v>
      </c>
      <c r="AK37" s="13">
        <f t="shared" ref="AK37:AK55" si="17">IF(ISNUMBER(MIN(F37:AE37)),MIN(F37:AE37),"-")</f>
        <v>4831</v>
      </c>
      <c r="AL37" s="27">
        <f t="shared" ref="AL37:AL55" si="18">COUNT(F37:AE37)</f>
        <v>12</v>
      </c>
      <c r="AM37" s="12"/>
    </row>
    <row r="38" spans="1:39" ht="33.75" customHeight="1" thickBot="1" x14ac:dyDescent="0.4">
      <c r="A38" s="400"/>
      <c r="B38" s="124" t="s">
        <v>73</v>
      </c>
      <c r="C38" s="19"/>
      <c r="D38" s="18">
        <f t="shared" si="11"/>
        <v>14622</v>
      </c>
      <c r="E38" s="14">
        <f t="shared" si="14"/>
        <v>14671.474699999999</v>
      </c>
      <c r="F38" s="305">
        <v>14622</v>
      </c>
      <c r="G38" s="291" t="s">
        <v>3</v>
      </c>
      <c r="H38" s="253">
        <v>14299.48</v>
      </c>
      <c r="I38" s="279">
        <v>14798.6883</v>
      </c>
      <c r="J38" s="266" t="s">
        <v>3</v>
      </c>
      <c r="K38" s="170" t="s">
        <v>3</v>
      </c>
      <c r="L38" s="184" t="s">
        <v>3</v>
      </c>
      <c r="M38" s="170">
        <v>13938.3</v>
      </c>
      <c r="N38" s="184">
        <v>14555</v>
      </c>
      <c r="O38" s="171" t="s">
        <v>3</v>
      </c>
      <c r="P38" s="184" t="s">
        <v>3</v>
      </c>
      <c r="Q38" s="171">
        <v>15187</v>
      </c>
      <c r="R38" s="63">
        <v>14825.487800000001</v>
      </c>
      <c r="S38" s="170" t="s">
        <v>3</v>
      </c>
      <c r="T38" s="184">
        <v>15066</v>
      </c>
      <c r="U38" s="170" t="s">
        <v>3</v>
      </c>
      <c r="V38" s="63">
        <v>14720.6</v>
      </c>
      <c r="W38" s="171" t="s">
        <v>3</v>
      </c>
      <c r="X38" s="63">
        <v>14783</v>
      </c>
      <c r="Y38" s="170" t="s">
        <v>3</v>
      </c>
      <c r="Z38" s="184" t="s">
        <v>3</v>
      </c>
      <c r="AA38" s="170">
        <v>14622.349399999999</v>
      </c>
      <c r="AB38" s="63" t="s">
        <v>3</v>
      </c>
      <c r="AC38" s="171" t="s">
        <v>3</v>
      </c>
      <c r="AD38" s="63">
        <v>12790</v>
      </c>
      <c r="AE38" s="202" t="s">
        <v>3</v>
      </c>
      <c r="AF38" s="17"/>
      <c r="AG38" s="16">
        <f t="shared" si="12"/>
        <v>15187</v>
      </c>
      <c r="AH38" s="15">
        <f t="shared" si="15"/>
        <v>14622</v>
      </c>
      <c r="AI38" s="14">
        <f t="shared" si="16"/>
        <v>14671.474699999999</v>
      </c>
      <c r="AJ38" s="143">
        <f t="shared" si="13"/>
        <v>14517.325458333333</v>
      </c>
      <c r="AK38" s="13">
        <f t="shared" si="17"/>
        <v>12790</v>
      </c>
      <c r="AL38" s="27">
        <f t="shared" si="18"/>
        <v>12</v>
      </c>
      <c r="AM38" s="12"/>
    </row>
    <row r="39" spans="1:39" ht="33.75" customHeight="1" thickBot="1" x14ac:dyDescent="0.4">
      <c r="A39" s="400"/>
      <c r="B39" s="135" t="s">
        <v>72</v>
      </c>
      <c r="C39" s="19"/>
      <c r="D39" s="18">
        <f t="shared" si="11"/>
        <v>1844.79765</v>
      </c>
      <c r="E39" s="14">
        <f t="shared" si="14"/>
        <v>1856</v>
      </c>
      <c r="F39" s="305">
        <v>1856</v>
      </c>
      <c r="G39" s="291" t="s">
        <v>3</v>
      </c>
      <c r="H39" s="253" t="s">
        <v>3</v>
      </c>
      <c r="I39" s="279">
        <v>1833.5953</v>
      </c>
      <c r="J39" s="266" t="s">
        <v>3</v>
      </c>
      <c r="K39" s="170" t="s">
        <v>3</v>
      </c>
      <c r="L39" s="184" t="s">
        <v>3</v>
      </c>
      <c r="M39" s="170" t="s">
        <v>3</v>
      </c>
      <c r="N39" s="184" t="s">
        <v>3</v>
      </c>
      <c r="O39" s="171" t="s">
        <v>3</v>
      </c>
      <c r="P39" s="184" t="s">
        <v>3</v>
      </c>
      <c r="Q39" s="171" t="s">
        <v>3</v>
      </c>
      <c r="R39" s="63" t="s">
        <v>3</v>
      </c>
      <c r="S39" s="170" t="s">
        <v>3</v>
      </c>
      <c r="T39" s="184">
        <v>1917</v>
      </c>
      <c r="U39" s="170" t="s">
        <v>3</v>
      </c>
      <c r="V39" s="63" t="s">
        <v>3</v>
      </c>
      <c r="W39" s="171" t="s">
        <v>3</v>
      </c>
      <c r="X39" s="63" t="s">
        <v>3</v>
      </c>
      <c r="Y39" s="170" t="s">
        <v>3</v>
      </c>
      <c r="Z39" s="184" t="s">
        <v>3</v>
      </c>
      <c r="AA39" s="170" t="s">
        <v>3</v>
      </c>
      <c r="AB39" s="63" t="s">
        <v>3</v>
      </c>
      <c r="AC39" s="171" t="s">
        <v>3</v>
      </c>
      <c r="AD39" s="63" t="s">
        <v>3</v>
      </c>
      <c r="AE39" s="202" t="s">
        <v>3</v>
      </c>
      <c r="AF39" s="17"/>
      <c r="AG39" s="16">
        <f t="shared" si="12"/>
        <v>1917</v>
      </c>
      <c r="AH39" s="15">
        <f t="shared" si="15"/>
        <v>1844.79765</v>
      </c>
      <c r="AI39" s="14">
        <f t="shared" si="16"/>
        <v>1856</v>
      </c>
      <c r="AJ39" s="143">
        <f t="shared" si="13"/>
        <v>1868.8651</v>
      </c>
      <c r="AK39" s="13">
        <f t="shared" si="17"/>
        <v>1833.5953</v>
      </c>
      <c r="AL39" s="27">
        <f t="shared" si="18"/>
        <v>3</v>
      </c>
      <c r="AM39" s="12"/>
    </row>
    <row r="40" spans="1:39" ht="33.75" customHeight="1" thickBot="1" x14ac:dyDescent="0.4">
      <c r="A40" s="400"/>
      <c r="B40" s="124" t="s">
        <v>71</v>
      </c>
      <c r="C40" s="19"/>
      <c r="D40" s="18">
        <f t="shared" si="11"/>
        <v>9465.7273000000005</v>
      </c>
      <c r="E40" s="14">
        <f t="shared" si="14"/>
        <v>9420.9107999999997</v>
      </c>
      <c r="F40" s="305">
        <v>9502</v>
      </c>
      <c r="G40" s="291" t="s">
        <v>3</v>
      </c>
      <c r="H40" s="253">
        <v>9465.7273000000005</v>
      </c>
      <c r="I40" s="279">
        <v>9420.9107999999997</v>
      </c>
      <c r="J40" s="266" t="s">
        <v>3</v>
      </c>
      <c r="K40" s="170" t="s">
        <v>3</v>
      </c>
      <c r="L40" s="184" t="s">
        <v>3</v>
      </c>
      <c r="M40" s="170" t="s">
        <v>3</v>
      </c>
      <c r="N40" s="184">
        <v>9303</v>
      </c>
      <c r="O40" s="171" t="s">
        <v>3</v>
      </c>
      <c r="P40" s="184" t="s">
        <v>3</v>
      </c>
      <c r="Q40" s="171">
        <v>9393</v>
      </c>
      <c r="R40" s="63">
        <v>9507.8866999999991</v>
      </c>
      <c r="S40" s="170" t="s">
        <v>3</v>
      </c>
      <c r="T40" s="184">
        <v>8602</v>
      </c>
      <c r="U40" s="170" t="s">
        <v>3</v>
      </c>
      <c r="V40" s="63">
        <v>9512.0244999999995</v>
      </c>
      <c r="W40" s="171" t="s">
        <v>3</v>
      </c>
      <c r="X40" s="63">
        <v>9349</v>
      </c>
      <c r="Y40" s="170" t="s">
        <v>3</v>
      </c>
      <c r="Z40" s="184" t="s">
        <v>3</v>
      </c>
      <c r="AA40" s="170">
        <v>9481.482</v>
      </c>
      <c r="AB40" s="63" t="s">
        <v>3</v>
      </c>
      <c r="AC40" s="171" t="s">
        <v>3</v>
      </c>
      <c r="AD40" s="63">
        <v>9121</v>
      </c>
      <c r="AE40" s="202" t="s">
        <v>3</v>
      </c>
      <c r="AF40" s="17"/>
      <c r="AG40" s="16">
        <f t="shared" si="12"/>
        <v>9512.0244999999995</v>
      </c>
      <c r="AH40" s="15">
        <f t="shared" si="15"/>
        <v>9465.7273000000005</v>
      </c>
      <c r="AI40" s="14">
        <f t="shared" si="16"/>
        <v>9420.9107999999997</v>
      </c>
      <c r="AJ40" s="143">
        <f t="shared" si="13"/>
        <v>9332.5483000000004</v>
      </c>
      <c r="AK40" s="13">
        <f t="shared" si="17"/>
        <v>8602</v>
      </c>
      <c r="AL40" s="27">
        <f t="shared" si="18"/>
        <v>11</v>
      </c>
      <c r="AM40" s="12"/>
    </row>
    <row r="41" spans="1:39" ht="33.75" customHeight="1" thickBot="1" x14ac:dyDescent="0.4">
      <c r="A41" s="400"/>
      <c r="B41" s="134" t="s">
        <v>70</v>
      </c>
      <c r="C41" s="111"/>
      <c r="D41" s="112">
        <f t="shared" si="11"/>
        <v>-1880.8415</v>
      </c>
      <c r="E41" s="113">
        <f t="shared" si="14"/>
        <v>-1896</v>
      </c>
      <c r="F41" s="306">
        <v>-1806</v>
      </c>
      <c r="G41" s="292" t="s">
        <v>3</v>
      </c>
      <c r="H41" s="254">
        <v>-2023</v>
      </c>
      <c r="I41" s="280">
        <v>-1880.8415</v>
      </c>
      <c r="J41" s="267" t="s">
        <v>3</v>
      </c>
      <c r="K41" s="172" t="s">
        <v>3</v>
      </c>
      <c r="L41" s="185" t="s">
        <v>3</v>
      </c>
      <c r="M41" s="172">
        <v>-1943.48</v>
      </c>
      <c r="N41" s="185">
        <v>-1840</v>
      </c>
      <c r="O41" s="173" t="s">
        <v>3</v>
      </c>
      <c r="P41" s="185" t="s">
        <v>3</v>
      </c>
      <c r="Q41" s="173">
        <v>-1896</v>
      </c>
      <c r="R41" s="114">
        <v>-1896.4306999999999</v>
      </c>
      <c r="S41" s="172" t="s">
        <v>3</v>
      </c>
      <c r="T41" s="185">
        <v>-2247</v>
      </c>
      <c r="U41" s="172" t="s">
        <v>3</v>
      </c>
      <c r="V41" s="114">
        <v>-1937</v>
      </c>
      <c r="W41" s="173" t="s">
        <v>3</v>
      </c>
      <c r="X41" s="114" t="s">
        <v>3</v>
      </c>
      <c r="Y41" s="172" t="s">
        <v>3</v>
      </c>
      <c r="Z41" s="185" t="s">
        <v>3</v>
      </c>
      <c r="AA41" s="172">
        <v>-1861.8907999999999</v>
      </c>
      <c r="AB41" s="114" t="s">
        <v>3</v>
      </c>
      <c r="AC41" s="173" t="s">
        <v>3</v>
      </c>
      <c r="AD41" s="114">
        <v>-1855</v>
      </c>
      <c r="AE41" s="203" t="s">
        <v>3</v>
      </c>
      <c r="AF41" s="115"/>
      <c r="AG41" s="116">
        <f t="shared" si="12"/>
        <v>-1806</v>
      </c>
      <c r="AH41" s="117">
        <f t="shared" si="15"/>
        <v>-1880.8415</v>
      </c>
      <c r="AI41" s="113">
        <f t="shared" si="16"/>
        <v>-1896</v>
      </c>
      <c r="AJ41" s="149">
        <f t="shared" si="13"/>
        <v>-1926.0584545454547</v>
      </c>
      <c r="AK41" s="118">
        <f t="shared" si="17"/>
        <v>-2247</v>
      </c>
      <c r="AL41" s="119">
        <f t="shared" si="18"/>
        <v>11</v>
      </c>
      <c r="AM41" s="12"/>
    </row>
    <row r="42" spans="1:39" ht="33.75" customHeight="1" thickTop="1" thickBot="1" x14ac:dyDescent="0.4">
      <c r="A42" s="400"/>
      <c r="B42" s="129" t="s">
        <v>69</v>
      </c>
      <c r="C42" s="10"/>
      <c r="D42" s="18">
        <f t="shared" si="11"/>
        <v>700.07265000000007</v>
      </c>
      <c r="E42" s="14">
        <f t="shared" si="14"/>
        <v>664</v>
      </c>
      <c r="F42" s="304" t="s">
        <v>3</v>
      </c>
      <c r="G42" s="290" t="s">
        <v>3</v>
      </c>
      <c r="H42" s="252">
        <v>706.94479999999999</v>
      </c>
      <c r="I42" s="278">
        <v>693.20050000000003</v>
      </c>
      <c r="J42" s="265" t="s">
        <v>3</v>
      </c>
      <c r="K42" s="168" t="s">
        <v>3</v>
      </c>
      <c r="L42" s="183" t="s">
        <v>3</v>
      </c>
      <c r="M42" s="168" t="s">
        <v>3</v>
      </c>
      <c r="N42" s="183" t="s">
        <v>3</v>
      </c>
      <c r="O42" s="169" t="s">
        <v>3</v>
      </c>
      <c r="P42" s="183" t="s">
        <v>3</v>
      </c>
      <c r="Q42" s="169" t="s">
        <v>3</v>
      </c>
      <c r="R42" s="61">
        <v>693.72349999999994</v>
      </c>
      <c r="S42" s="168" t="s">
        <v>3</v>
      </c>
      <c r="T42" s="183" t="s">
        <v>3</v>
      </c>
      <c r="U42" s="168" t="s">
        <v>3</v>
      </c>
      <c r="V42" s="61">
        <v>599.1798</v>
      </c>
      <c r="W42" s="169" t="s">
        <v>3</v>
      </c>
      <c r="X42" s="61">
        <v>574</v>
      </c>
      <c r="Y42" s="168" t="s">
        <v>3</v>
      </c>
      <c r="Z42" s="183" t="s">
        <v>3</v>
      </c>
      <c r="AA42" s="168">
        <v>579.78440000000001</v>
      </c>
      <c r="AB42" s="61" t="s">
        <v>3</v>
      </c>
      <c r="AC42" s="169" t="s">
        <v>3</v>
      </c>
      <c r="AD42" s="61">
        <v>664</v>
      </c>
      <c r="AE42" s="201" t="s">
        <v>3</v>
      </c>
      <c r="AF42" s="12"/>
      <c r="AG42" s="16">
        <f t="shared" si="12"/>
        <v>706.94479999999999</v>
      </c>
      <c r="AH42" s="15">
        <f t="shared" si="15"/>
        <v>700.07265000000007</v>
      </c>
      <c r="AI42" s="14">
        <f t="shared" si="16"/>
        <v>664</v>
      </c>
      <c r="AJ42" s="143">
        <f t="shared" si="13"/>
        <v>644.40471428571436</v>
      </c>
      <c r="AK42" s="13">
        <f t="shared" si="17"/>
        <v>574</v>
      </c>
      <c r="AL42" s="28">
        <f t="shared" si="18"/>
        <v>7</v>
      </c>
      <c r="AM42" s="12"/>
    </row>
    <row r="43" spans="1:39" ht="33.75" customHeight="1" thickBot="1" x14ac:dyDescent="0.4">
      <c r="A43" s="400"/>
      <c r="B43" s="124" t="s">
        <v>68</v>
      </c>
      <c r="C43" s="10"/>
      <c r="D43" s="18">
        <f t="shared" si="11"/>
        <v>975.41025000000002</v>
      </c>
      <c r="E43" s="14">
        <f t="shared" si="14"/>
        <v>959</v>
      </c>
      <c r="F43" s="305" t="s">
        <v>3</v>
      </c>
      <c r="G43" s="291" t="s">
        <v>3</v>
      </c>
      <c r="H43" s="253">
        <v>976.19380000000001</v>
      </c>
      <c r="I43" s="279">
        <v>974.62670000000003</v>
      </c>
      <c r="J43" s="266" t="s">
        <v>3</v>
      </c>
      <c r="K43" s="174" t="s">
        <v>3</v>
      </c>
      <c r="L43" s="186" t="s">
        <v>3</v>
      </c>
      <c r="M43" s="174" t="s">
        <v>3</v>
      </c>
      <c r="N43" s="186" t="s">
        <v>3</v>
      </c>
      <c r="O43" s="175" t="s">
        <v>3</v>
      </c>
      <c r="P43" s="186" t="s">
        <v>3</v>
      </c>
      <c r="Q43" s="175" t="s">
        <v>3</v>
      </c>
      <c r="R43" s="62">
        <v>975.4067</v>
      </c>
      <c r="S43" s="174" t="s">
        <v>3</v>
      </c>
      <c r="T43" s="186" t="s">
        <v>3</v>
      </c>
      <c r="U43" s="174" t="s">
        <v>3</v>
      </c>
      <c r="V43" s="62">
        <v>927.52589999999998</v>
      </c>
      <c r="W43" s="175" t="s">
        <v>3</v>
      </c>
      <c r="X43" s="62">
        <v>926</v>
      </c>
      <c r="Y43" s="174" t="s">
        <v>3</v>
      </c>
      <c r="Z43" s="186" t="s">
        <v>3</v>
      </c>
      <c r="AA43" s="174">
        <v>956.87909999999999</v>
      </c>
      <c r="AB43" s="62" t="s">
        <v>3</v>
      </c>
      <c r="AC43" s="175" t="s">
        <v>3</v>
      </c>
      <c r="AD43" s="62">
        <v>959</v>
      </c>
      <c r="AE43" s="202" t="s">
        <v>3</v>
      </c>
      <c r="AF43" s="12"/>
      <c r="AG43" s="16">
        <f t="shared" si="12"/>
        <v>976.19380000000001</v>
      </c>
      <c r="AH43" s="15">
        <f t="shared" si="15"/>
        <v>975.41025000000002</v>
      </c>
      <c r="AI43" s="14">
        <f t="shared" si="16"/>
        <v>959</v>
      </c>
      <c r="AJ43" s="143">
        <f t="shared" si="13"/>
        <v>956.51888571428572</v>
      </c>
      <c r="AK43" s="13">
        <f t="shared" si="17"/>
        <v>926</v>
      </c>
      <c r="AL43" s="27">
        <f t="shared" si="18"/>
        <v>7</v>
      </c>
      <c r="AM43" s="12"/>
    </row>
    <row r="44" spans="1:39" ht="33.75" customHeight="1" thickBot="1" x14ac:dyDescent="0.4">
      <c r="A44" s="400"/>
      <c r="B44" s="124" t="s">
        <v>67</v>
      </c>
      <c r="C44" s="10"/>
      <c r="D44" s="18">
        <f t="shared" si="11"/>
        <v>-120.1071</v>
      </c>
      <c r="E44" s="14">
        <f t="shared" si="14"/>
        <v>-121</v>
      </c>
      <c r="F44" s="305" t="s">
        <v>3</v>
      </c>
      <c r="G44" s="291" t="s">
        <v>3</v>
      </c>
      <c r="H44" s="253">
        <v>-112.52160000000001</v>
      </c>
      <c r="I44" s="279">
        <v>-127.6926</v>
      </c>
      <c r="J44" s="266" t="s">
        <v>3</v>
      </c>
      <c r="K44" s="174" t="s">
        <v>3</v>
      </c>
      <c r="L44" s="186" t="s">
        <v>3</v>
      </c>
      <c r="M44" s="174" t="s">
        <v>3</v>
      </c>
      <c r="N44" s="186" t="s">
        <v>3</v>
      </c>
      <c r="O44" s="175" t="s">
        <v>3</v>
      </c>
      <c r="P44" s="186" t="s">
        <v>3</v>
      </c>
      <c r="Q44" s="175" t="s">
        <v>3</v>
      </c>
      <c r="R44" s="62">
        <v>-115.26</v>
      </c>
      <c r="S44" s="174" t="s">
        <v>3</v>
      </c>
      <c r="T44" s="186" t="s">
        <v>3</v>
      </c>
      <c r="U44" s="174" t="s">
        <v>3</v>
      </c>
      <c r="V44" s="62">
        <v>-145.46100000000001</v>
      </c>
      <c r="W44" s="175" t="s">
        <v>3</v>
      </c>
      <c r="X44" s="62">
        <v>-121</v>
      </c>
      <c r="Y44" s="174" t="s">
        <v>3</v>
      </c>
      <c r="Z44" s="186" t="s">
        <v>3</v>
      </c>
      <c r="AA44" s="174">
        <v>-156.04990000000001</v>
      </c>
      <c r="AB44" s="62" t="s">
        <v>3</v>
      </c>
      <c r="AC44" s="175" t="s">
        <v>3</v>
      </c>
      <c r="AD44" s="62">
        <v>76</v>
      </c>
      <c r="AE44" s="202" t="s">
        <v>3</v>
      </c>
      <c r="AF44" s="12"/>
      <c r="AG44" s="16">
        <f t="shared" si="12"/>
        <v>76</v>
      </c>
      <c r="AH44" s="15">
        <f t="shared" si="15"/>
        <v>-120.1071</v>
      </c>
      <c r="AI44" s="14">
        <f t="shared" si="16"/>
        <v>-121</v>
      </c>
      <c r="AJ44" s="143">
        <f t="shared" si="13"/>
        <v>-100.28358571428571</v>
      </c>
      <c r="AK44" s="13">
        <f t="shared" si="17"/>
        <v>-156.04990000000001</v>
      </c>
      <c r="AL44" s="26">
        <f t="shared" si="18"/>
        <v>7</v>
      </c>
      <c r="AM44" s="12"/>
    </row>
    <row r="45" spans="1:39" ht="33.75" customHeight="1" thickBot="1" x14ac:dyDescent="0.4">
      <c r="A45" s="400"/>
      <c r="B45" s="124" t="s">
        <v>66</v>
      </c>
      <c r="C45" s="10"/>
      <c r="D45" s="18">
        <f t="shared" si="11"/>
        <v>409.03245000000004</v>
      </c>
      <c r="E45" s="14">
        <f t="shared" si="14"/>
        <v>414</v>
      </c>
      <c r="F45" s="305" t="s">
        <v>3</v>
      </c>
      <c r="G45" s="291" t="s">
        <v>3</v>
      </c>
      <c r="H45" s="253">
        <v>408.13900000000001</v>
      </c>
      <c r="I45" s="279">
        <v>409.92590000000001</v>
      </c>
      <c r="J45" s="266" t="s">
        <v>3</v>
      </c>
      <c r="K45" s="174" t="s">
        <v>3</v>
      </c>
      <c r="L45" s="186" t="s">
        <v>3</v>
      </c>
      <c r="M45" s="174" t="s">
        <v>3</v>
      </c>
      <c r="N45" s="186" t="s">
        <v>3</v>
      </c>
      <c r="O45" s="175" t="s">
        <v>3</v>
      </c>
      <c r="P45" s="186" t="s">
        <v>3</v>
      </c>
      <c r="Q45" s="175" t="s">
        <v>3</v>
      </c>
      <c r="R45" s="62">
        <v>415.75</v>
      </c>
      <c r="S45" s="174" t="s">
        <v>3</v>
      </c>
      <c r="T45" s="186" t="s">
        <v>3</v>
      </c>
      <c r="U45" s="174" t="s">
        <v>3</v>
      </c>
      <c r="V45" s="62">
        <v>418.399</v>
      </c>
      <c r="W45" s="175" t="s">
        <v>3</v>
      </c>
      <c r="X45" s="62">
        <v>414</v>
      </c>
      <c r="Y45" s="174" t="s">
        <v>3</v>
      </c>
      <c r="Z45" s="186" t="s">
        <v>3</v>
      </c>
      <c r="AA45" s="174">
        <v>422.97669999999999</v>
      </c>
      <c r="AB45" s="62" t="s">
        <v>3</v>
      </c>
      <c r="AC45" s="175" t="s">
        <v>3</v>
      </c>
      <c r="AD45" s="62">
        <v>301</v>
      </c>
      <c r="AE45" s="202" t="s">
        <v>3</v>
      </c>
      <c r="AF45" s="12"/>
      <c r="AG45" s="16">
        <f t="shared" si="12"/>
        <v>422.97669999999999</v>
      </c>
      <c r="AH45" s="15">
        <f t="shared" si="15"/>
        <v>409.03245000000004</v>
      </c>
      <c r="AI45" s="14">
        <f t="shared" si="16"/>
        <v>414</v>
      </c>
      <c r="AJ45" s="143">
        <f t="shared" si="13"/>
        <v>398.59865714285718</v>
      </c>
      <c r="AK45" s="13">
        <f t="shared" si="17"/>
        <v>301</v>
      </c>
      <c r="AL45" s="26">
        <f t="shared" si="18"/>
        <v>7</v>
      </c>
      <c r="AM45" s="12"/>
    </row>
    <row r="46" spans="1:39" ht="33.75" customHeight="1" thickBot="1" x14ac:dyDescent="0.4">
      <c r="A46" s="400"/>
      <c r="B46" s="135" t="s">
        <v>65</v>
      </c>
      <c r="C46" s="10"/>
      <c r="D46" s="18">
        <f t="shared" si="11"/>
        <v>105.2638</v>
      </c>
      <c r="E46" s="14">
        <f t="shared" si="14"/>
        <v>105.2638</v>
      </c>
      <c r="F46" s="305" t="s">
        <v>3</v>
      </c>
      <c r="G46" s="291" t="s">
        <v>3</v>
      </c>
      <c r="H46" s="253" t="s">
        <v>3</v>
      </c>
      <c r="I46" s="279">
        <v>105.2638</v>
      </c>
      <c r="J46" s="266" t="s">
        <v>3</v>
      </c>
      <c r="K46" s="174" t="s">
        <v>3</v>
      </c>
      <c r="L46" s="186" t="s">
        <v>3</v>
      </c>
      <c r="M46" s="174" t="s">
        <v>3</v>
      </c>
      <c r="N46" s="186" t="s">
        <v>3</v>
      </c>
      <c r="O46" s="175" t="s">
        <v>3</v>
      </c>
      <c r="P46" s="186" t="s">
        <v>3</v>
      </c>
      <c r="Q46" s="175" t="s">
        <v>3</v>
      </c>
      <c r="R46" s="62" t="s">
        <v>3</v>
      </c>
      <c r="S46" s="174" t="s">
        <v>3</v>
      </c>
      <c r="T46" s="186" t="s">
        <v>3</v>
      </c>
      <c r="U46" s="174" t="s">
        <v>3</v>
      </c>
      <c r="V46" s="62" t="s">
        <v>3</v>
      </c>
      <c r="W46" s="175" t="s">
        <v>3</v>
      </c>
      <c r="X46" s="62" t="s">
        <v>3</v>
      </c>
      <c r="Y46" s="174" t="s">
        <v>3</v>
      </c>
      <c r="Z46" s="186" t="s">
        <v>3</v>
      </c>
      <c r="AA46" s="174" t="s">
        <v>3</v>
      </c>
      <c r="AB46" s="62" t="s">
        <v>3</v>
      </c>
      <c r="AC46" s="175" t="s">
        <v>3</v>
      </c>
      <c r="AD46" s="62" t="s">
        <v>3</v>
      </c>
      <c r="AE46" s="202" t="s">
        <v>3</v>
      </c>
      <c r="AF46" s="12"/>
      <c r="AG46" s="16">
        <f t="shared" si="12"/>
        <v>105.2638</v>
      </c>
      <c r="AH46" s="15">
        <f t="shared" si="15"/>
        <v>105.2638</v>
      </c>
      <c r="AI46" s="14">
        <f t="shared" si="16"/>
        <v>105.2638</v>
      </c>
      <c r="AJ46" s="143">
        <f t="shared" si="13"/>
        <v>105.2638</v>
      </c>
      <c r="AK46" s="13">
        <f t="shared" si="17"/>
        <v>105.2638</v>
      </c>
      <c r="AL46" s="26">
        <f t="shared" si="18"/>
        <v>1</v>
      </c>
      <c r="AM46" s="12"/>
    </row>
    <row r="47" spans="1:39" ht="33.75" customHeight="1" thickBot="1" x14ac:dyDescent="0.4">
      <c r="A47" s="400"/>
      <c r="B47" s="124" t="s">
        <v>64</v>
      </c>
      <c r="C47" s="10"/>
      <c r="D47" s="18">
        <f t="shared" si="11"/>
        <v>1202.7085500000001</v>
      </c>
      <c r="E47" s="14">
        <f t="shared" si="14"/>
        <v>1140</v>
      </c>
      <c r="F47" s="305" t="s">
        <v>3</v>
      </c>
      <c r="G47" s="291" t="s">
        <v>3</v>
      </c>
      <c r="H47" s="253">
        <v>1183.9092000000001</v>
      </c>
      <c r="I47" s="279">
        <v>1221.5079000000001</v>
      </c>
      <c r="J47" s="266" t="s">
        <v>3</v>
      </c>
      <c r="K47" s="174" t="s">
        <v>3</v>
      </c>
      <c r="L47" s="186" t="s">
        <v>3</v>
      </c>
      <c r="M47" s="174" t="s">
        <v>3</v>
      </c>
      <c r="N47" s="186" t="s">
        <v>3</v>
      </c>
      <c r="O47" s="175" t="s">
        <v>3</v>
      </c>
      <c r="P47" s="186" t="s">
        <v>3</v>
      </c>
      <c r="Q47" s="175" t="s">
        <v>3</v>
      </c>
      <c r="R47" s="62">
        <v>1228.9829999999999</v>
      </c>
      <c r="S47" s="174" t="s">
        <v>3</v>
      </c>
      <c r="T47" s="186" t="s">
        <v>3</v>
      </c>
      <c r="U47" s="174" t="s">
        <v>3</v>
      </c>
      <c r="V47" s="62">
        <v>1110.5146999999999</v>
      </c>
      <c r="W47" s="175" t="s">
        <v>3</v>
      </c>
      <c r="X47" s="62">
        <v>1105</v>
      </c>
      <c r="Y47" s="174" t="s">
        <v>3</v>
      </c>
      <c r="Z47" s="186" t="s">
        <v>3</v>
      </c>
      <c r="AA47" s="174">
        <v>1112.7309</v>
      </c>
      <c r="AB47" s="62" t="s">
        <v>3</v>
      </c>
      <c r="AC47" s="175" t="s">
        <v>3</v>
      </c>
      <c r="AD47" s="62">
        <v>1140</v>
      </c>
      <c r="AE47" s="202" t="s">
        <v>3</v>
      </c>
      <c r="AF47" s="12"/>
      <c r="AG47" s="16">
        <f t="shared" si="12"/>
        <v>1228.9829999999999</v>
      </c>
      <c r="AH47" s="15">
        <f t="shared" si="15"/>
        <v>1202.7085500000001</v>
      </c>
      <c r="AI47" s="14">
        <f t="shared" si="16"/>
        <v>1140</v>
      </c>
      <c r="AJ47" s="143">
        <f t="shared" si="13"/>
        <v>1157.5208142857141</v>
      </c>
      <c r="AK47" s="13">
        <f t="shared" si="17"/>
        <v>1105</v>
      </c>
      <c r="AL47" s="26">
        <f t="shared" si="18"/>
        <v>7</v>
      </c>
      <c r="AM47" s="12"/>
    </row>
    <row r="48" spans="1:39" ht="33.75" customHeight="1" thickBot="1" x14ac:dyDescent="0.4">
      <c r="A48" s="400"/>
      <c r="B48" s="134" t="s">
        <v>63</v>
      </c>
      <c r="C48" s="111"/>
      <c r="D48" s="112">
        <f t="shared" si="11"/>
        <v>-335.43709999999999</v>
      </c>
      <c r="E48" s="113">
        <f t="shared" si="14"/>
        <v>-326</v>
      </c>
      <c r="F48" s="306" t="s">
        <v>3</v>
      </c>
      <c r="G48" s="292" t="s">
        <v>3</v>
      </c>
      <c r="H48" s="254">
        <v>-325</v>
      </c>
      <c r="I48" s="280">
        <v>-345.87419999999997</v>
      </c>
      <c r="J48" s="267" t="s">
        <v>3</v>
      </c>
      <c r="K48" s="172" t="s">
        <v>3</v>
      </c>
      <c r="L48" s="185" t="s">
        <v>3</v>
      </c>
      <c r="M48" s="172" t="s">
        <v>3</v>
      </c>
      <c r="N48" s="185" t="s">
        <v>3</v>
      </c>
      <c r="O48" s="173" t="s">
        <v>3</v>
      </c>
      <c r="P48" s="185" t="s">
        <v>3</v>
      </c>
      <c r="Q48" s="173" t="s">
        <v>3</v>
      </c>
      <c r="R48" s="114">
        <v>-327</v>
      </c>
      <c r="S48" s="172" t="s">
        <v>3</v>
      </c>
      <c r="T48" s="185" t="s">
        <v>3</v>
      </c>
      <c r="U48" s="172" t="s">
        <v>3</v>
      </c>
      <c r="V48" s="114">
        <v>-244</v>
      </c>
      <c r="W48" s="173" t="s">
        <v>3</v>
      </c>
      <c r="X48" s="114" t="s">
        <v>3</v>
      </c>
      <c r="Y48" s="172" t="s">
        <v>3</v>
      </c>
      <c r="Z48" s="185" t="s">
        <v>3</v>
      </c>
      <c r="AA48" s="172">
        <v>-311</v>
      </c>
      <c r="AB48" s="114" t="s">
        <v>3</v>
      </c>
      <c r="AC48" s="173" t="s">
        <v>3</v>
      </c>
      <c r="AD48" s="114">
        <v>-351</v>
      </c>
      <c r="AE48" s="203" t="s">
        <v>3</v>
      </c>
      <c r="AF48" s="115"/>
      <c r="AG48" s="116">
        <f t="shared" si="12"/>
        <v>-244</v>
      </c>
      <c r="AH48" s="117">
        <f t="shared" si="15"/>
        <v>-335.43709999999999</v>
      </c>
      <c r="AI48" s="113">
        <f t="shared" si="16"/>
        <v>-326</v>
      </c>
      <c r="AJ48" s="149">
        <f t="shared" si="13"/>
        <v>-317.31236666666666</v>
      </c>
      <c r="AK48" s="118">
        <f t="shared" si="17"/>
        <v>-351</v>
      </c>
      <c r="AL48" s="120">
        <f t="shared" si="18"/>
        <v>6</v>
      </c>
      <c r="AM48" s="12"/>
    </row>
    <row r="49" spans="1:39" ht="33.75" customHeight="1" thickTop="1" thickBot="1" x14ac:dyDescent="0.4">
      <c r="A49" s="400"/>
      <c r="B49" s="129" t="s">
        <v>62</v>
      </c>
      <c r="C49" s="19"/>
      <c r="D49" s="18">
        <f t="shared" si="11"/>
        <v>350.94479999999999</v>
      </c>
      <c r="E49" s="14">
        <f t="shared" si="14"/>
        <v>301.57470000000001</v>
      </c>
      <c r="F49" s="304">
        <v>250</v>
      </c>
      <c r="G49" s="290" t="s">
        <v>3</v>
      </c>
      <c r="H49" s="252">
        <v>350.94479999999999</v>
      </c>
      <c r="I49" s="278">
        <v>363.15120000000002</v>
      </c>
      <c r="J49" s="265" t="s">
        <v>3</v>
      </c>
      <c r="K49" s="168" t="s">
        <v>3</v>
      </c>
      <c r="L49" s="183" t="s">
        <v>3</v>
      </c>
      <c r="M49" s="168">
        <v>313.14940000000001</v>
      </c>
      <c r="N49" s="183">
        <v>331</v>
      </c>
      <c r="O49" s="169" t="s">
        <v>3</v>
      </c>
      <c r="P49" s="183" t="s">
        <v>3</v>
      </c>
      <c r="Q49" s="169">
        <v>290</v>
      </c>
      <c r="R49" s="61">
        <v>366.55220000000003</v>
      </c>
      <c r="S49" s="168" t="s">
        <v>3</v>
      </c>
      <c r="T49" s="183">
        <v>250</v>
      </c>
      <c r="U49" s="168" t="s">
        <v>3</v>
      </c>
      <c r="V49" s="61">
        <v>273.1798</v>
      </c>
      <c r="W49" s="169" t="s">
        <v>3</v>
      </c>
      <c r="X49" s="61">
        <v>248</v>
      </c>
      <c r="Y49" s="168" t="s">
        <v>3</v>
      </c>
      <c r="Z49" s="183" t="s">
        <v>3</v>
      </c>
      <c r="AA49" s="168">
        <v>250.78440000000001</v>
      </c>
      <c r="AB49" s="61" t="s">
        <v>3</v>
      </c>
      <c r="AC49" s="169" t="s">
        <v>3</v>
      </c>
      <c r="AD49" s="61">
        <v>335</v>
      </c>
      <c r="AE49" s="201" t="s">
        <v>3</v>
      </c>
      <c r="AF49" s="17"/>
      <c r="AG49" s="16">
        <f t="shared" si="12"/>
        <v>366.55220000000003</v>
      </c>
      <c r="AH49" s="15">
        <f t="shared" si="15"/>
        <v>350.94479999999999</v>
      </c>
      <c r="AI49" s="14">
        <f t="shared" si="16"/>
        <v>301.57470000000001</v>
      </c>
      <c r="AJ49" s="143">
        <f t="shared" si="13"/>
        <v>301.81348333333329</v>
      </c>
      <c r="AK49" s="13">
        <f t="shared" si="17"/>
        <v>248</v>
      </c>
      <c r="AL49" s="20">
        <f t="shared" si="18"/>
        <v>12</v>
      </c>
      <c r="AM49" s="12"/>
    </row>
    <row r="50" spans="1:39" ht="33.75" customHeight="1" thickBot="1" x14ac:dyDescent="0.4">
      <c r="A50" s="400"/>
      <c r="B50" s="124" t="s">
        <v>61</v>
      </c>
      <c r="C50" s="19"/>
      <c r="D50" s="18">
        <f t="shared" si="11"/>
        <v>884.19380000000001</v>
      </c>
      <c r="E50" s="14">
        <f t="shared" si="14"/>
        <v>857.5</v>
      </c>
      <c r="F50" s="305">
        <v>850</v>
      </c>
      <c r="G50" s="291" t="s">
        <v>3</v>
      </c>
      <c r="H50" s="253">
        <v>884.19380000000001</v>
      </c>
      <c r="I50" s="279">
        <v>891.62670000000003</v>
      </c>
      <c r="J50" s="266" t="s">
        <v>3</v>
      </c>
      <c r="K50" s="170" t="s">
        <v>3</v>
      </c>
      <c r="L50" s="184" t="s">
        <v>3</v>
      </c>
      <c r="M50" s="170">
        <v>796.47659999999996</v>
      </c>
      <c r="N50" s="184">
        <v>854</v>
      </c>
      <c r="O50" s="171" t="s">
        <v>3</v>
      </c>
      <c r="P50" s="184" t="s">
        <v>3</v>
      </c>
      <c r="Q50" s="171">
        <v>853</v>
      </c>
      <c r="R50" s="63">
        <v>893.07590000000005</v>
      </c>
      <c r="S50" s="170" t="s">
        <v>3</v>
      </c>
      <c r="T50" s="184">
        <v>861</v>
      </c>
      <c r="U50" s="170" t="s">
        <v>3</v>
      </c>
      <c r="V50" s="63">
        <v>843.47349999999994</v>
      </c>
      <c r="W50" s="171" t="s">
        <v>3</v>
      </c>
      <c r="X50" s="63">
        <v>844</v>
      </c>
      <c r="Y50" s="170" t="s">
        <v>3</v>
      </c>
      <c r="Z50" s="184" t="s">
        <v>3</v>
      </c>
      <c r="AA50" s="170">
        <v>869.87909999999999</v>
      </c>
      <c r="AB50" s="63" t="s">
        <v>3</v>
      </c>
      <c r="AC50" s="171" t="s">
        <v>3</v>
      </c>
      <c r="AD50" s="63">
        <v>873</v>
      </c>
      <c r="AE50" s="202" t="s">
        <v>3</v>
      </c>
      <c r="AF50" s="17"/>
      <c r="AG50" s="16">
        <f t="shared" si="12"/>
        <v>893.07590000000005</v>
      </c>
      <c r="AH50" s="15">
        <f t="shared" si="15"/>
        <v>884.19380000000001</v>
      </c>
      <c r="AI50" s="14">
        <f t="shared" si="16"/>
        <v>857.5</v>
      </c>
      <c r="AJ50" s="143">
        <f t="shared" si="13"/>
        <v>859.47713333333331</v>
      </c>
      <c r="AK50" s="13">
        <f t="shared" si="17"/>
        <v>796.47659999999996</v>
      </c>
      <c r="AL50" s="27">
        <f t="shared" si="18"/>
        <v>12</v>
      </c>
      <c r="AM50" s="12"/>
    </row>
    <row r="51" spans="1:39" ht="33.75" customHeight="1" thickBot="1" x14ac:dyDescent="0.4">
      <c r="A51" s="400"/>
      <c r="B51" s="124" t="s">
        <v>60</v>
      </c>
      <c r="C51" s="19"/>
      <c r="D51" s="18">
        <f t="shared" si="11"/>
        <v>-215</v>
      </c>
      <c r="E51" s="14">
        <f t="shared" si="14"/>
        <v>-215.5</v>
      </c>
      <c r="F51" s="305">
        <v>-215</v>
      </c>
      <c r="G51" s="291" t="s">
        <v>3</v>
      </c>
      <c r="H51" s="253">
        <v>-203.52160000000001</v>
      </c>
      <c r="I51" s="279">
        <v>-220.5926</v>
      </c>
      <c r="J51" s="266" t="s">
        <v>3</v>
      </c>
      <c r="K51" s="170" t="s">
        <v>3</v>
      </c>
      <c r="L51" s="184" t="s">
        <v>3</v>
      </c>
      <c r="M51" s="170">
        <v>-240</v>
      </c>
      <c r="N51" s="184">
        <v>-215</v>
      </c>
      <c r="O51" s="171" t="s">
        <v>3</v>
      </c>
      <c r="P51" s="184" t="s">
        <v>3</v>
      </c>
      <c r="Q51" s="171">
        <v>-211</v>
      </c>
      <c r="R51" s="63">
        <v>-197.5907</v>
      </c>
      <c r="S51" s="170" t="s">
        <v>3</v>
      </c>
      <c r="T51" s="184">
        <v>-223</v>
      </c>
      <c r="U51" s="170" t="s">
        <v>3</v>
      </c>
      <c r="V51" s="63">
        <v>-228.6962</v>
      </c>
      <c r="W51" s="171" t="s">
        <v>3</v>
      </c>
      <c r="X51" s="63">
        <v>-216</v>
      </c>
      <c r="Y51" s="170" t="s">
        <v>3</v>
      </c>
      <c r="Z51" s="184" t="s">
        <v>3</v>
      </c>
      <c r="AA51" s="170">
        <v>-248.04990000000001</v>
      </c>
      <c r="AB51" s="63" t="s">
        <v>3</v>
      </c>
      <c r="AC51" s="171" t="s">
        <v>3</v>
      </c>
      <c r="AD51" s="63">
        <v>-208</v>
      </c>
      <c r="AE51" s="202" t="s">
        <v>3</v>
      </c>
      <c r="AF51" s="17"/>
      <c r="AG51" s="16">
        <f t="shared" si="12"/>
        <v>-197.5907</v>
      </c>
      <c r="AH51" s="15">
        <f t="shared" si="15"/>
        <v>-215</v>
      </c>
      <c r="AI51" s="14">
        <f t="shared" si="16"/>
        <v>-215.5</v>
      </c>
      <c r="AJ51" s="143">
        <f t="shared" si="13"/>
        <v>-218.87091666666666</v>
      </c>
      <c r="AK51" s="13">
        <f t="shared" si="17"/>
        <v>-248.04990000000001</v>
      </c>
      <c r="AL51" s="27">
        <f t="shared" si="18"/>
        <v>12</v>
      </c>
      <c r="AM51" s="12"/>
    </row>
    <row r="52" spans="1:39" ht="33.75" customHeight="1" thickBot="1" x14ac:dyDescent="0.4">
      <c r="A52" s="400"/>
      <c r="B52" s="124" t="s">
        <v>59</v>
      </c>
      <c r="C52" s="19"/>
      <c r="D52" s="18">
        <f t="shared" si="11"/>
        <v>301.22590000000002</v>
      </c>
      <c r="E52" s="14">
        <f t="shared" si="14"/>
        <v>306</v>
      </c>
      <c r="F52" s="305">
        <v>305</v>
      </c>
      <c r="G52" s="291" t="s">
        <v>3</v>
      </c>
      <c r="H52" s="253">
        <v>293.13900000000001</v>
      </c>
      <c r="I52" s="279">
        <v>301.22590000000002</v>
      </c>
      <c r="J52" s="266" t="s">
        <v>3</v>
      </c>
      <c r="K52" s="170" t="s">
        <v>3</v>
      </c>
      <c r="L52" s="184" t="s">
        <v>3</v>
      </c>
      <c r="M52" s="170">
        <v>307</v>
      </c>
      <c r="N52" s="184">
        <v>306</v>
      </c>
      <c r="O52" s="171" t="s">
        <v>3</v>
      </c>
      <c r="P52" s="184" t="s">
        <v>3</v>
      </c>
      <c r="Q52" s="171">
        <v>298</v>
      </c>
      <c r="R52" s="63">
        <v>308.02620000000002</v>
      </c>
      <c r="S52" s="170" t="s">
        <v>3</v>
      </c>
      <c r="T52" s="184">
        <v>306</v>
      </c>
      <c r="U52" s="170" t="s">
        <v>3</v>
      </c>
      <c r="V52" s="63">
        <v>311.36770000000001</v>
      </c>
      <c r="W52" s="171" t="s">
        <v>3</v>
      </c>
      <c r="X52" s="63">
        <v>308</v>
      </c>
      <c r="Y52" s="170" t="s">
        <v>3</v>
      </c>
      <c r="Z52" s="184" t="s">
        <v>3</v>
      </c>
      <c r="AA52" s="170">
        <v>314.97669999999999</v>
      </c>
      <c r="AB52" s="63" t="s">
        <v>3</v>
      </c>
      <c r="AC52" s="171" t="s">
        <v>3</v>
      </c>
      <c r="AD52" s="63">
        <v>226</v>
      </c>
      <c r="AE52" s="202" t="s">
        <v>3</v>
      </c>
      <c r="AF52" s="17"/>
      <c r="AG52" s="16">
        <f t="shared" si="12"/>
        <v>314.97669999999999</v>
      </c>
      <c r="AH52" s="15">
        <f t="shared" si="15"/>
        <v>301.22590000000002</v>
      </c>
      <c r="AI52" s="14">
        <f t="shared" si="16"/>
        <v>306</v>
      </c>
      <c r="AJ52" s="143">
        <f t="shared" si="13"/>
        <v>298.72795833333333</v>
      </c>
      <c r="AK52" s="13">
        <f t="shared" si="17"/>
        <v>226</v>
      </c>
      <c r="AL52" s="20">
        <f t="shared" si="18"/>
        <v>12</v>
      </c>
      <c r="AM52" s="12"/>
    </row>
    <row r="53" spans="1:39" ht="33.75" customHeight="1" thickBot="1" x14ac:dyDescent="0.4">
      <c r="A53" s="400"/>
      <c r="B53" s="135" t="s">
        <v>58</v>
      </c>
      <c r="C53" s="19"/>
      <c r="D53" s="18">
        <f t="shared" si="11"/>
        <v>74.51939999999999</v>
      </c>
      <c r="E53" s="14">
        <f t="shared" si="14"/>
        <v>78</v>
      </c>
      <c r="F53" s="305">
        <v>78</v>
      </c>
      <c r="G53" s="291" t="s">
        <v>3</v>
      </c>
      <c r="H53" s="253" t="s">
        <v>3</v>
      </c>
      <c r="I53" s="279">
        <v>71.038799999999995</v>
      </c>
      <c r="J53" s="266" t="s">
        <v>3</v>
      </c>
      <c r="K53" s="170" t="s">
        <v>3</v>
      </c>
      <c r="L53" s="184" t="s">
        <v>3</v>
      </c>
      <c r="M53" s="170" t="s">
        <v>3</v>
      </c>
      <c r="N53" s="184" t="s">
        <v>3</v>
      </c>
      <c r="O53" s="171" t="s">
        <v>3</v>
      </c>
      <c r="P53" s="184" t="s">
        <v>3</v>
      </c>
      <c r="Q53" s="171" t="s">
        <v>3</v>
      </c>
      <c r="R53" s="63" t="s">
        <v>3</v>
      </c>
      <c r="S53" s="170" t="s">
        <v>3</v>
      </c>
      <c r="T53" s="184">
        <v>89</v>
      </c>
      <c r="U53" s="170" t="s">
        <v>3</v>
      </c>
      <c r="V53" s="63" t="s">
        <v>3</v>
      </c>
      <c r="W53" s="171" t="s">
        <v>3</v>
      </c>
      <c r="X53" s="63" t="s">
        <v>3</v>
      </c>
      <c r="Y53" s="170" t="s">
        <v>3</v>
      </c>
      <c r="Z53" s="184" t="s">
        <v>3</v>
      </c>
      <c r="AA53" s="170" t="s">
        <v>3</v>
      </c>
      <c r="AB53" s="63" t="s">
        <v>3</v>
      </c>
      <c r="AC53" s="171" t="s">
        <v>3</v>
      </c>
      <c r="AD53" s="63" t="s">
        <v>3</v>
      </c>
      <c r="AE53" s="202" t="s">
        <v>3</v>
      </c>
      <c r="AF53" s="17"/>
      <c r="AG53" s="16">
        <f t="shared" si="12"/>
        <v>89</v>
      </c>
      <c r="AH53" s="15">
        <f t="shared" si="15"/>
        <v>74.51939999999999</v>
      </c>
      <c r="AI53" s="14">
        <f t="shared" si="16"/>
        <v>78</v>
      </c>
      <c r="AJ53" s="143">
        <f t="shared" si="13"/>
        <v>79.346266666666665</v>
      </c>
      <c r="AK53" s="13">
        <f t="shared" si="17"/>
        <v>71.038799999999995</v>
      </c>
      <c r="AL53" s="27">
        <f t="shared" si="18"/>
        <v>3</v>
      </c>
      <c r="AM53" s="12"/>
    </row>
    <row r="54" spans="1:39" ht="33.75" customHeight="1" thickBot="1" x14ac:dyDescent="0.4">
      <c r="A54" s="400"/>
      <c r="B54" s="124" t="s">
        <v>57</v>
      </c>
      <c r="C54" s="19"/>
      <c r="D54" s="18">
        <f t="shared" si="11"/>
        <v>805</v>
      </c>
      <c r="E54" s="14">
        <f t="shared" si="14"/>
        <v>793.62279999999998</v>
      </c>
      <c r="F54" s="305">
        <v>805</v>
      </c>
      <c r="G54" s="291" t="s">
        <v>3</v>
      </c>
      <c r="H54" s="253">
        <v>865.90920000000006</v>
      </c>
      <c r="I54" s="279">
        <v>796.75789999999995</v>
      </c>
      <c r="J54" s="266" t="s">
        <v>3</v>
      </c>
      <c r="K54" s="170" t="s">
        <v>3</v>
      </c>
      <c r="L54" s="184" t="s">
        <v>3</v>
      </c>
      <c r="M54" s="170">
        <v>693.5</v>
      </c>
      <c r="N54" s="184">
        <v>707</v>
      </c>
      <c r="O54" s="171" t="s">
        <v>3</v>
      </c>
      <c r="P54" s="184" t="s">
        <v>3</v>
      </c>
      <c r="Q54" s="171">
        <v>843</v>
      </c>
      <c r="R54" s="63">
        <v>805.6327</v>
      </c>
      <c r="S54" s="170" t="s">
        <v>3</v>
      </c>
      <c r="T54" s="184">
        <v>791</v>
      </c>
      <c r="U54" s="170" t="s">
        <v>3</v>
      </c>
      <c r="V54" s="63">
        <v>792.51469999999995</v>
      </c>
      <c r="W54" s="171" t="s">
        <v>3</v>
      </c>
      <c r="X54" s="63">
        <v>787</v>
      </c>
      <c r="Y54" s="170" t="s">
        <v>3</v>
      </c>
      <c r="Z54" s="184" t="s">
        <v>3</v>
      </c>
      <c r="AA54" s="170">
        <v>794.73090000000002</v>
      </c>
      <c r="AB54" s="63" t="s">
        <v>3</v>
      </c>
      <c r="AC54" s="171" t="s">
        <v>3</v>
      </c>
      <c r="AD54" s="63">
        <v>722</v>
      </c>
      <c r="AE54" s="202" t="s">
        <v>3</v>
      </c>
      <c r="AF54" s="17"/>
      <c r="AG54" s="16">
        <f t="shared" si="12"/>
        <v>865.90920000000006</v>
      </c>
      <c r="AH54" s="15">
        <f t="shared" si="15"/>
        <v>805</v>
      </c>
      <c r="AI54" s="14">
        <f t="shared" si="16"/>
        <v>793.62279999999998</v>
      </c>
      <c r="AJ54" s="143">
        <f t="shared" si="13"/>
        <v>783.67045000000007</v>
      </c>
      <c r="AK54" s="13">
        <f t="shared" si="17"/>
        <v>693.5</v>
      </c>
      <c r="AL54" s="27">
        <f t="shared" si="18"/>
        <v>12</v>
      </c>
      <c r="AM54" s="12"/>
    </row>
    <row r="55" spans="1:39" ht="33.75" customHeight="1" thickBot="1" x14ac:dyDescent="0.4">
      <c r="A55" s="400"/>
      <c r="B55" s="127" t="s">
        <v>56</v>
      </c>
      <c r="C55" s="72"/>
      <c r="D55" s="88">
        <f t="shared" si="11"/>
        <v>-395</v>
      </c>
      <c r="E55" s="74">
        <f t="shared" si="14"/>
        <v>-395</v>
      </c>
      <c r="F55" s="307">
        <v>-395</v>
      </c>
      <c r="G55" s="293" t="s">
        <v>3</v>
      </c>
      <c r="H55" s="255">
        <v>-380</v>
      </c>
      <c r="I55" s="281">
        <v>-399.72449999999998</v>
      </c>
      <c r="J55" s="268" t="s">
        <v>3</v>
      </c>
      <c r="K55" s="204" t="s">
        <v>3</v>
      </c>
      <c r="L55" s="205" t="s">
        <v>3</v>
      </c>
      <c r="M55" s="206">
        <v>-396.8</v>
      </c>
      <c r="N55" s="205">
        <v>-399</v>
      </c>
      <c r="O55" s="207" t="s">
        <v>3</v>
      </c>
      <c r="P55" s="205" t="s">
        <v>3</v>
      </c>
      <c r="Q55" s="207">
        <v>-453</v>
      </c>
      <c r="R55" s="208">
        <v>-379.5</v>
      </c>
      <c r="S55" s="206" t="s">
        <v>3</v>
      </c>
      <c r="T55" s="205">
        <v>-385</v>
      </c>
      <c r="U55" s="206" t="s">
        <v>3</v>
      </c>
      <c r="V55" s="208">
        <v>-371</v>
      </c>
      <c r="W55" s="207" t="s">
        <v>3</v>
      </c>
      <c r="X55" s="208" t="s">
        <v>3</v>
      </c>
      <c r="Y55" s="206" t="s">
        <v>3</v>
      </c>
      <c r="Z55" s="205" t="s">
        <v>3</v>
      </c>
      <c r="AA55" s="206">
        <v>-366.4</v>
      </c>
      <c r="AB55" s="208" t="s">
        <v>3</v>
      </c>
      <c r="AC55" s="207" t="s">
        <v>3</v>
      </c>
      <c r="AD55" s="208">
        <v>-427</v>
      </c>
      <c r="AE55" s="209" t="s">
        <v>3</v>
      </c>
      <c r="AF55" s="75"/>
      <c r="AG55" s="89">
        <f t="shared" si="12"/>
        <v>-366.4</v>
      </c>
      <c r="AH55" s="90">
        <f t="shared" si="15"/>
        <v>-395</v>
      </c>
      <c r="AI55" s="74">
        <f t="shared" si="16"/>
        <v>-395</v>
      </c>
      <c r="AJ55" s="144">
        <f t="shared" si="13"/>
        <v>-395.67495454545457</v>
      </c>
      <c r="AK55" s="91">
        <f t="shared" si="17"/>
        <v>-453</v>
      </c>
      <c r="AL55" s="28">
        <f t="shared" si="18"/>
        <v>11</v>
      </c>
      <c r="AM55" s="12"/>
    </row>
    <row r="56" spans="1:39" ht="15" thickBot="1" x14ac:dyDescent="0.4"/>
    <row r="57" spans="1:39" ht="18.75" customHeight="1" thickBot="1" x14ac:dyDescent="0.4">
      <c r="B57" s="8"/>
      <c r="M57" s="401" t="s">
        <v>11</v>
      </c>
      <c r="N57" s="402"/>
      <c r="O57" s="402"/>
      <c r="P57" s="402"/>
      <c r="Q57" s="402"/>
      <c r="R57" s="402"/>
      <c r="S57" s="402"/>
      <c r="T57" s="402"/>
      <c r="U57" s="402"/>
      <c r="V57" s="402"/>
      <c r="W57" s="402"/>
      <c r="X57" s="402"/>
      <c r="Y57" s="402"/>
      <c r="Z57" s="402"/>
      <c r="AA57" s="402"/>
      <c r="AB57" s="402"/>
      <c r="AC57" s="402"/>
      <c r="AD57" s="402"/>
      <c r="AE57" s="402"/>
    </row>
    <row r="58" spans="1:39" ht="59.25" customHeight="1" thickBot="1" x14ac:dyDescent="0.4">
      <c r="B58" s="8"/>
      <c r="M58" s="403" t="s">
        <v>12</v>
      </c>
      <c r="N58" s="404"/>
      <c r="O58" s="404"/>
      <c r="P58" s="404"/>
      <c r="Q58" s="404"/>
      <c r="R58" s="404"/>
      <c r="S58" s="404"/>
      <c r="T58" s="404"/>
      <c r="U58" s="404"/>
      <c r="V58" s="404"/>
      <c r="W58" s="404"/>
      <c r="X58" s="404"/>
      <c r="Y58" s="404"/>
      <c r="Z58" s="404"/>
      <c r="AA58" s="404"/>
      <c r="AB58" s="404"/>
      <c r="AC58" s="404"/>
      <c r="AD58" s="404"/>
      <c r="AE58" s="405"/>
    </row>
    <row r="59" spans="1:39" x14ac:dyDescent="0.35">
      <c r="B59" s="11"/>
      <c r="C59" s="11"/>
      <c r="D59" s="11"/>
      <c r="F59" s="11"/>
      <c r="G59" s="11"/>
      <c r="H59" s="10"/>
      <c r="I59" s="10"/>
      <c r="J59" s="10"/>
      <c r="K59" s="10"/>
      <c r="L59" s="10"/>
      <c r="M59" s="10"/>
      <c r="N59" s="10"/>
      <c r="O59" s="10"/>
      <c r="P59" s="10"/>
      <c r="Q59" s="10"/>
      <c r="R59" s="10"/>
      <c r="S59" s="10"/>
      <c r="T59" s="10"/>
      <c r="U59" s="10"/>
    </row>
  </sheetData>
  <sortState columnSort="1" ref="L2:AF58">
    <sortCondition ref="L2:AF2"/>
  </sortState>
  <mergeCells count="5">
    <mergeCell ref="A5:A25"/>
    <mergeCell ref="A26:A32"/>
    <mergeCell ref="A35:A55"/>
    <mergeCell ref="M57:AE57"/>
    <mergeCell ref="M58:AE58"/>
  </mergeCells>
  <conditionalFormatting sqref="F5:AE5">
    <cfRule type="top10" dxfId="99" priority="13636" bottom="1" rank="1"/>
    <cfRule type="top10" dxfId="98" priority="13637" rank="1"/>
  </conditionalFormatting>
  <conditionalFormatting sqref="F6:AE6">
    <cfRule type="top10" dxfId="97" priority="13640" bottom="1" rank="1"/>
    <cfRule type="top10" dxfId="96" priority="13641" rank="1"/>
  </conditionalFormatting>
  <conditionalFormatting sqref="F7:AE7">
    <cfRule type="top10" dxfId="95" priority="13644" bottom="1" rank="1"/>
    <cfRule type="top10" dxfId="94" priority="13645" rank="1"/>
  </conditionalFormatting>
  <conditionalFormatting sqref="F8:AE8">
    <cfRule type="top10" dxfId="93" priority="13648" bottom="1" rank="1"/>
    <cfRule type="top10" dxfId="92" priority="13649" rank="1"/>
  </conditionalFormatting>
  <conditionalFormatting sqref="F9:AE9">
    <cfRule type="top10" dxfId="91" priority="13652" bottom="1" rank="1"/>
    <cfRule type="top10" dxfId="90" priority="13653" rank="1"/>
  </conditionalFormatting>
  <conditionalFormatting sqref="F10:AE10">
    <cfRule type="top10" dxfId="89" priority="13656" bottom="1" rank="1"/>
    <cfRule type="top10" dxfId="88" priority="13657" rank="1"/>
  </conditionalFormatting>
  <conditionalFormatting sqref="F11:AE11">
    <cfRule type="top10" dxfId="87" priority="13660" bottom="1" rank="1"/>
    <cfRule type="top10" dxfId="86" priority="13661" rank="1"/>
  </conditionalFormatting>
  <conditionalFormatting sqref="F12:AE12">
    <cfRule type="top10" dxfId="85" priority="13664" bottom="1" rank="1"/>
    <cfRule type="top10" dxfId="84" priority="13665" rank="1"/>
  </conditionalFormatting>
  <conditionalFormatting sqref="F13:AE13">
    <cfRule type="top10" dxfId="83" priority="13668" bottom="1" rank="1"/>
    <cfRule type="top10" dxfId="82" priority="13669" rank="1"/>
  </conditionalFormatting>
  <conditionalFormatting sqref="F14:AE14">
    <cfRule type="top10" dxfId="81" priority="13672" bottom="1" rank="1"/>
    <cfRule type="top10" dxfId="80" priority="13673" rank="1"/>
  </conditionalFormatting>
  <conditionalFormatting sqref="F15:AE15">
    <cfRule type="top10" dxfId="79" priority="13676" bottom="1" rank="1"/>
    <cfRule type="top10" dxfId="78" priority="13677" rank="1"/>
  </conditionalFormatting>
  <conditionalFormatting sqref="F16:AE16">
    <cfRule type="top10" dxfId="77" priority="13680" bottom="1" rank="1"/>
    <cfRule type="top10" dxfId="76" priority="13681" rank="1"/>
  </conditionalFormatting>
  <conditionalFormatting sqref="F17:AE17">
    <cfRule type="top10" dxfId="75" priority="13684" bottom="1" rank="1"/>
    <cfRule type="top10" dxfId="74" priority="13685" rank="1"/>
  </conditionalFormatting>
  <conditionalFormatting sqref="F18:AE18">
    <cfRule type="top10" dxfId="73" priority="13688" bottom="1" rank="1"/>
    <cfRule type="top10" dxfId="72" priority="13689" rank="1"/>
  </conditionalFormatting>
  <conditionalFormatting sqref="F19:AE19">
    <cfRule type="top10" dxfId="71" priority="13692" bottom="1" rank="1"/>
    <cfRule type="top10" dxfId="70" priority="13693" rank="1"/>
  </conditionalFormatting>
  <conditionalFormatting sqref="F21:AE21">
    <cfRule type="top10" dxfId="69" priority="13696" bottom="1" rank="1"/>
    <cfRule type="top10" dxfId="68" priority="13697" rank="1"/>
  </conditionalFormatting>
  <conditionalFormatting sqref="F22:AE22">
    <cfRule type="top10" dxfId="67" priority="13700" bottom="1" rank="1"/>
    <cfRule type="top10" dxfId="66" priority="13701" rank="1"/>
  </conditionalFormatting>
  <conditionalFormatting sqref="F23:AE23">
    <cfRule type="top10" dxfId="65" priority="13704" bottom="1" rank="1"/>
    <cfRule type="top10" dxfId="64" priority="13705" rank="1"/>
  </conditionalFormatting>
  <conditionalFormatting sqref="F24:AE24">
    <cfRule type="top10" dxfId="63" priority="13708" bottom="1" rank="1"/>
    <cfRule type="top10" dxfId="62" priority="13709" rank="1"/>
  </conditionalFormatting>
  <conditionalFormatting sqref="F25:AE25">
    <cfRule type="top10" dxfId="61" priority="13712" bottom="1" rank="1"/>
    <cfRule type="top10" dxfId="60" priority="13713" rank="1"/>
  </conditionalFormatting>
  <conditionalFormatting sqref="F26:AE26">
    <cfRule type="top10" dxfId="59" priority="13716" bottom="1" rank="1"/>
    <cfRule type="top10" dxfId="58" priority="13717" rank="1"/>
  </conditionalFormatting>
  <conditionalFormatting sqref="F27:AE27">
    <cfRule type="top10" dxfId="57" priority="13720" bottom="1" rank="1"/>
    <cfRule type="top10" dxfId="56" priority="13721" rank="1"/>
  </conditionalFormatting>
  <conditionalFormatting sqref="F28:AE28">
    <cfRule type="top10" dxfId="55" priority="13724" bottom="1" rank="1"/>
    <cfRule type="top10" dxfId="54" priority="13725" rank="1"/>
  </conditionalFormatting>
  <conditionalFormatting sqref="F29:AE29">
    <cfRule type="top10" dxfId="53" priority="13728" bottom="1" rank="1"/>
    <cfRule type="top10" dxfId="52" priority="13729" rank="1"/>
  </conditionalFormatting>
  <conditionalFormatting sqref="F30:AE30">
    <cfRule type="top10" dxfId="51" priority="13732" bottom="1" rank="1"/>
    <cfRule type="top10" dxfId="50" priority="13733" rank="1"/>
  </conditionalFormatting>
  <conditionalFormatting sqref="F31:AE31">
    <cfRule type="top10" dxfId="49" priority="13736" bottom="1" rank="1"/>
    <cfRule type="top10" dxfId="48" priority="13737" rank="1"/>
  </conditionalFormatting>
  <conditionalFormatting sqref="F32:AE32">
    <cfRule type="top10" dxfId="47" priority="13740" bottom="1" rank="1"/>
    <cfRule type="top10" dxfId="46" priority="13741" rank="1"/>
  </conditionalFormatting>
  <conditionalFormatting sqref="F33:AE33">
    <cfRule type="top10" dxfId="45" priority="13744" bottom="1" rank="1"/>
    <cfRule type="top10" dxfId="44" priority="13745" rank="1"/>
  </conditionalFormatting>
  <conditionalFormatting sqref="F34:AE34">
    <cfRule type="top10" dxfId="43" priority="13748" bottom="1" rank="1"/>
    <cfRule type="top10" dxfId="42" priority="13749" rank="1"/>
  </conditionalFormatting>
  <conditionalFormatting sqref="F35:AE35">
    <cfRule type="top10" dxfId="41" priority="13752" bottom="1" rank="1"/>
    <cfRule type="top10" dxfId="40" priority="13753" rank="1"/>
  </conditionalFormatting>
  <conditionalFormatting sqref="F36:AE36">
    <cfRule type="top10" dxfId="39" priority="13756" bottom="1" rank="1"/>
    <cfRule type="top10" dxfId="38" priority="13757" rank="1"/>
  </conditionalFormatting>
  <conditionalFormatting sqref="F37:AE37">
    <cfRule type="top10" dxfId="37" priority="13760" bottom="1" rank="1"/>
    <cfRule type="top10" dxfId="36" priority="13761" rank="1"/>
  </conditionalFormatting>
  <conditionalFormatting sqref="F38:AE38">
    <cfRule type="top10" dxfId="35" priority="13764" bottom="1" rank="1"/>
    <cfRule type="top10" dxfId="34" priority="13765" rank="1"/>
  </conditionalFormatting>
  <conditionalFormatting sqref="F39:AE39">
    <cfRule type="top10" dxfId="33" priority="13768" bottom="1" rank="1"/>
    <cfRule type="top10" dxfId="32" priority="13769" rank="1"/>
  </conditionalFormatting>
  <conditionalFormatting sqref="F40:AE40">
    <cfRule type="top10" dxfId="31" priority="13772" bottom="1" rank="1"/>
    <cfRule type="top10" dxfId="30" priority="13773" rank="1"/>
  </conditionalFormatting>
  <conditionalFormatting sqref="F41:AE41">
    <cfRule type="top10" dxfId="29" priority="13776" bottom="1" rank="1"/>
    <cfRule type="top10" dxfId="28" priority="13777" rank="1"/>
  </conditionalFormatting>
  <conditionalFormatting sqref="F42:AE42">
    <cfRule type="top10" dxfId="27" priority="13780" bottom="1" rank="1"/>
    <cfRule type="top10" dxfId="26" priority="13781" rank="1"/>
  </conditionalFormatting>
  <conditionalFormatting sqref="F43:AE43">
    <cfRule type="top10" dxfId="25" priority="13784" bottom="1" rank="1"/>
    <cfRule type="top10" dxfId="24" priority="13785" rank="1"/>
  </conditionalFormatting>
  <conditionalFormatting sqref="F44:AE44">
    <cfRule type="top10" dxfId="23" priority="13788" bottom="1" rank="1"/>
    <cfRule type="top10" dxfId="22" priority="13789" rank="1"/>
  </conditionalFormatting>
  <conditionalFormatting sqref="F45:AE45">
    <cfRule type="top10" dxfId="21" priority="13792" bottom="1" rank="1"/>
    <cfRule type="top10" dxfId="20" priority="13793" rank="1"/>
  </conditionalFormatting>
  <conditionalFormatting sqref="F46:AE46">
    <cfRule type="top10" dxfId="19" priority="13796" bottom="1" rank="1"/>
    <cfRule type="top10" dxfId="18" priority="13797" rank="1"/>
  </conditionalFormatting>
  <conditionalFormatting sqref="F47:AE47">
    <cfRule type="top10" dxfId="17" priority="13800" bottom="1" rank="1"/>
    <cfRule type="top10" dxfId="16" priority="13801" rank="1"/>
  </conditionalFormatting>
  <conditionalFormatting sqref="F48:AE48">
    <cfRule type="top10" dxfId="15" priority="13804" bottom="1" rank="1"/>
    <cfRule type="top10" dxfId="14" priority="13805" rank="1"/>
  </conditionalFormatting>
  <conditionalFormatting sqref="F49:AE49">
    <cfRule type="top10" dxfId="13" priority="13808" bottom="1" rank="1"/>
    <cfRule type="top10" dxfId="12" priority="13809" rank="1"/>
  </conditionalFormatting>
  <conditionalFormatting sqref="F50:AE50">
    <cfRule type="top10" dxfId="11" priority="13812" bottom="1" rank="1"/>
    <cfRule type="top10" dxfId="10" priority="13813" rank="1"/>
  </conditionalFormatting>
  <conditionalFormatting sqref="F51:AE51">
    <cfRule type="top10" dxfId="9" priority="13816" bottom="1" rank="1"/>
    <cfRule type="top10" dxfId="8" priority="13817" rank="1"/>
  </conditionalFormatting>
  <conditionalFormatting sqref="F52:AE52">
    <cfRule type="top10" dxfId="7" priority="13820" bottom="1" rank="1"/>
    <cfRule type="top10" dxfId="6" priority="13821" rank="1"/>
  </conditionalFormatting>
  <conditionalFormatting sqref="F53:AE53">
    <cfRule type="top10" dxfId="5" priority="13824" bottom="1" rank="1"/>
    <cfRule type="top10" dxfId="4" priority="13825" rank="1"/>
  </conditionalFormatting>
  <conditionalFormatting sqref="F54:AE54">
    <cfRule type="top10" dxfId="3" priority="13828" bottom="1" rank="1"/>
    <cfRule type="top10" dxfId="2" priority="13829" rank="1"/>
  </conditionalFormatting>
  <conditionalFormatting sqref="F55:AE55">
    <cfRule type="top10" dxfId="1" priority="13832" bottom="1" rank="1"/>
    <cfRule type="top10" dxfId="0" priority="13833" rank="1"/>
  </conditionalFormatting>
  <pageMargins left="0.70866141732283472" right="0.70866141732283472" top="0.78740157480314965" bottom="0.78740157480314965" header="0.31496062992125984" footer="0.31496062992125984"/>
  <pageSetup paperSize="9" scale="29" orientation="portrait" r:id="rId1"/>
  <colBreaks count="1" manualBreakCount="1">
    <brk id="18" max="60" man="1"/>
  </colBreaks>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87"/>
  <sheetViews>
    <sheetView showGridLines="0" zoomScaleNormal="100" zoomScaleSheetLayoutView="100" workbookViewId="0">
      <selection activeCell="AE25" sqref="AE25"/>
    </sheetView>
  </sheetViews>
  <sheetFormatPr baseColWidth="10" defaultRowHeight="14.5" outlineLevelRow="1" x14ac:dyDescent="0.35"/>
  <cols>
    <col min="1" max="1" width="7.7265625" customWidth="1"/>
    <col min="2" max="2" width="56.453125" customWidth="1"/>
    <col min="3" max="4" width="0" hidden="1" customWidth="1"/>
    <col min="5" max="5" width="13.81640625" hidden="1" customWidth="1"/>
    <col min="6" max="22" width="0" hidden="1" customWidth="1"/>
    <col min="23" max="23" width="19.81640625" hidden="1" customWidth="1"/>
    <col min="24" max="24" width="0" hidden="1" customWidth="1"/>
    <col min="25" max="25" width="20.453125" customWidth="1"/>
    <col min="26" max="26" width="0" hidden="1" customWidth="1"/>
    <col min="28" max="28" width="14.54296875" bestFit="1" customWidth="1"/>
  </cols>
  <sheetData>
    <row r="1" spans="1:26" x14ac:dyDescent="0.35">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row>
    <row r="2" spans="1:26" ht="17.5" hidden="1" outlineLevel="1" x14ac:dyDescent="0.35">
      <c r="A2" s="215"/>
      <c r="B2" s="216" t="s">
        <v>94</v>
      </c>
      <c r="C2" s="215"/>
      <c r="D2" s="215"/>
      <c r="E2" s="215"/>
      <c r="F2" s="215"/>
      <c r="G2" s="215"/>
      <c r="H2" s="215"/>
      <c r="I2" s="215"/>
      <c r="J2" s="215"/>
      <c r="K2" s="215"/>
      <c r="L2" s="215"/>
      <c r="M2" s="215"/>
      <c r="N2" s="215"/>
      <c r="O2" s="215"/>
      <c r="P2" s="215"/>
      <c r="Q2" s="215"/>
      <c r="R2" s="215"/>
      <c r="S2" s="215"/>
      <c r="T2" s="215"/>
      <c r="U2" s="215"/>
      <c r="V2" s="215"/>
      <c r="W2" s="215"/>
      <c r="X2" s="215"/>
      <c r="Y2" s="215"/>
      <c r="Z2" s="215"/>
    </row>
    <row r="3" spans="1:26" ht="15.5" hidden="1" outlineLevel="1" x14ac:dyDescent="0.35">
      <c r="A3" s="215"/>
      <c r="B3" s="217" t="e">
        <v>#N/A</v>
      </c>
      <c r="C3" s="215"/>
      <c r="D3" s="215"/>
      <c r="E3" s="215"/>
      <c r="F3" s="215"/>
      <c r="G3" s="215"/>
      <c r="H3" s="215"/>
      <c r="I3" s="215"/>
      <c r="J3" s="215"/>
      <c r="K3" s="215"/>
      <c r="L3" s="215"/>
      <c r="M3" s="218"/>
      <c r="N3" s="215"/>
      <c r="O3" s="215"/>
      <c r="P3" s="215"/>
      <c r="Q3" s="215"/>
      <c r="R3" s="215"/>
      <c r="S3" s="215"/>
      <c r="T3" s="215"/>
      <c r="U3" s="215"/>
      <c r="V3" s="215"/>
      <c r="W3" s="215"/>
      <c r="X3" s="215"/>
      <c r="Y3" s="215"/>
      <c r="Z3" s="215"/>
    </row>
    <row r="4" spans="1:26" ht="15.5" hidden="1" outlineLevel="1" x14ac:dyDescent="0.35">
      <c r="A4" s="215"/>
      <c r="B4" s="217" t="e">
        <v>#N/A</v>
      </c>
      <c r="C4" s="215"/>
      <c r="D4" s="215"/>
      <c r="E4" s="215"/>
      <c r="F4" s="215"/>
      <c r="G4" s="215"/>
      <c r="H4" s="215"/>
      <c r="I4" s="215"/>
      <c r="J4" s="215"/>
      <c r="K4" s="215"/>
      <c r="L4" s="215"/>
      <c r="M4" s="215"/>
      <c r="N4" s="215"/>
      <c r="O4" s="215"/>
      <c r="P4" s="215"/>
      <c r="Q4" s="215"/>
      <c r="R4" s="215"/>
      <c r="S4" s="215"/>
      <c r="T4" s="215"/>
      <c r="U4" s="215"/>
      <c r="V4" s="215"/>
      <c r="W4" s="215"/>
      <c r="X4" s="215"/>
      <c r="Y4" s="215"/>
      <c r="Z4" s="215"/>
    </row>
    <row r="5" spans="1:26" hidden="1" outlineLevel="1" x14ac:dyDescent="0.3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row>
    <row r="6" spans="1:26" ht="15" hidden="1" outlineLevel="1" thickBot="1" x14ac:dyDescent="0.4">
      <c r="A6" s="215"/>
      <c r="B6" s="219" t="s">
        <v>95</v>
      </c>
      <c r="C6" s="220"/>
      <c r="D6" s="220"/>
      <c r="E6" s="220"/>
      <c r="F6" s="220"/>
      <c r="G6" s="220"/>
      <c r="H6" s="220"/>
      <c r="I6" s="220"/>
      <c r="J6" s="215"/>
      <c r="K6" s="215"/>
      <c r="L6" s="215"/>
      <c r="M6" s="215"/>
      <c r="N6" s="215"/>
      <c r="O6" s="215"/>
      <c r="P6" s="215"/>
      <c r="Q6" s="215"/>
      <c r="R6" s="215"/>
      <c r="S6" s="215"/>
      <c r="T6" s="215"/>
      <c r="U6" s="215"/>
      <c r="V6" s="215"/>
      <c r="W6" s="215"/>
      <c r="X6" s="215"/>
      <c r="Y6" s="215"/>
      <c r="Z6" s="215"/>
    </row>
    <row r="7" spans="1:26" hidden="1" outlineLevel="1" x14ac:dyDescent="0.35">
      <c r="A7" s="215"/>
      <c r="B7" s="218" t="e">
        <v>#N/A</v>
      </c>
      <c r="C7" s="215"/>
      <c r="D7" s="215"/>
      <c r="E7" s="215"/>
      <c r="F7" s="215"/>
      <c r="G7" s="215"/>
      <c r="H7" s="215"/>
      <c r="I7" s="215"/>
      <c r="J7" s="215"/>
      <c r="K7" s="215"/>
      <c r="L7" s="215"/>
      <c r="M7" s="215"/>
      <c r="N7" s="215"/>
      <c r="O7" s="215"/>
      <c r="P7" s="215"/>
      <c r="Q7" s="215"/>
      <c r="R7" s="215"/>
      <c r="S7" s="215"/>
      <c r="T7" s="215"/>
      <c r="U7" s="215"/>
      <c r="V7" s="215"/>
      <c r="W7" s="215"/>
      <c r="X7" s="215"/>
      <c r="Y7" s="215"/>
      <c r="Z7" s="215"/>
    </row>
    <row r="8" spans="1:26" hidden="1" outlineLevel="1" x14ac:dyDescent="0.35">
      <c r="A8" s="215"/>
      <c r="B8" s="215" t="e">
        <v>#N/A</v>
      </c>
      <c r="C8" s="215"/>
      <c r="D8" s="215"/>
      <c r="E8" s="215"/>
      <c r="F8" s="215"/>
      <c r="G8" s="215"/>
      <c r="H8" s="215"/>
      <c r="I8" s="215"/>
      <c r="J8" s="215"/>
      <c r="K8" s="215"/>
      <c r="L8" s="215"/>
      <c r="M8" s="215"/>
      <c r="N8" s="215"/>
      <c r="O8" s="215"/>
      <c r="P8" s="215"/>
      <c r="Q8" s="215"/>
      <c r="R8" s="215"/>
      <c r="S8" s="215"/>
      <c r="T8" s="215"/>
      <c r="U8" s="215"/>
      <c r="V8" s="215"/>
      <c r="W8" s="215"/>
      <c r="X8" s="215"/>
      <c r="Y8" s="215"/>
      <c r="Z8" s="215"/>
    </row>
    <row r="9" spans="1:26" hidden="1" outlineLevel="1" x14ac:dyDescent="0.35">
      <c r="A9" s="215"/>
      <c r="B9" s="215" t="e">
        <v>#N/A</v>
      </c>
      <c r="C9" s="215"/>
      <c r="D9" s="215"/>
      <c r="E9" s="215"/>
      <c r="F9" s="215"/>
      <c r="G9" s="215"/>
      <c r="H9" s="215"/>
      <c r="I9" s="215"/>
      <c r="J9" s="215"/>
      <c r="K9" s="215"/>
      <c r="L9" s="215"/>
      <c r="M9" s="215"/>
      <c r="N9" s="215"/>
      <c r="O9" s="215"/>
      <c r="P9" s="215"/>
      <c r="Q9" s="215"/>
      <c r="R9" s="215"/>
      <c r="S9" s="215"/>
      <c r="T9" s="215"/>
      <c r="U9" s="215"/>
      <c r="V9" s="215"/>
      <c r="W9" s="215"/>
      <c r="X9" s="215"/>
      <c r="Y9" s="215"/>
      <c r="Z9" s="215"/>
    </row>
    <row r="10" spans="1:26" hidden="1" outlineLevel="1" x14ac:dyDescent="0.35">
      <c r="A10" s="215"/>
      <c r="B10" s="218" t="s">
        <v>96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1:26" hidden="1" outlineLevel="1" x14ac:dyDescent="0.35">
      <c r="A11" s="215"/>
      <c r="B11" s="215" t="e">
        <v>#N/A</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row>
    <row r="12" spans="1:26" hidden="1" outlineLevel="1" x14ac:dyDescent="0.35">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row>
    <row r="13" spans="1:26" hidden="1" outlineLevel="1" x14ac:dyDescent="0.35">
      <c r="A13" s="215"/>
      <c r="B13" s="215"/>
      <c r="C13" s="221"/>
      <c r="D13" s="221"/>
      <c r="E13" s="221"/>
      <c r="F13" s="221"/>
      <c r="G13" s="221"/>
      <c r="H13" s="221"/>
      <c r="I13" s="221"/>
      <c r="J13" s="215"/>
      <c r="K13" s="215"/>
      <c r="L13" s="215"/>
      <c r="M13" s="215"/>
      <c r="N13" s="215"/>
      <c r="O13" s="215"/>
      <c r="P13" s="215"/>
      <c r="Q13" s="215"/>
      <c r="R13" s="215"/>
      <c r="S13" s="215"/>
      <c r="T13" s="215"/>
      <c r="U13" s="215"/>
      <c r="V13" s="215"/>
      <c r="W13" s="215"/>
      <c r="X13" s="215"/>
      <c r="Y13" s="215"/>
      <c r="Z13" s="215"/>
    </row>
    <row r="14" spans="1:26" hidden="1" outlineLevel="1" x14ac:dyDescent="0.35">
      <c r="A14" s="215"/>
      <c r="B14" s="218"/>
      <c r="C14" s="221"/>
      <c r="D14" s="221"/>
      <c r="E14" s="221"/>
      <c r="F14" s="221"/>
      <c r="G14" s="221"/>
      <c r="H14" s="221"/>
      <c r="I14" s="221"/>
      <c r="J14" s="215"/>
      <c r="K14" s="215"/>
      <c r="L14" s="215"/>
      <c r="M14" s="215"/>
      <c r="N14" s="215"/>
      <c r="O14" s="215"/>
      <c r="P14" s="215"/>
      <c r="Q14" s="215"/>
      <c r="R14" s="215"/>
      <c r="S14" s="215"/>
      <c r="T14" s="215"/>
      <c r="U14" s="215"/>
      <c r="V14" s="215"/>
      <c r="W14" s="215"/>
      <c r="X14" s="215"/>
      <c r="Y14" s="215"/>
      <c r="Z14" s="215"/>
    </row>
    <row r="15" spans="1:26" hidden="1" outlineLevel="1" x14ac:dyDescent="0.35">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1:26" ht="22.5" collapsed="1" x14ac:dyDescent="0.45">
      <c r="A16" s="215"/>
      <c r="B16" s="222" t="s">
        <v>97</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row>
    <row r="17" spans="1:33" x14ac:dyDescent="0.35">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row>
    <row r="18" spans="1:33" x14ac:dyDescent="0.35">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B18" s="309" t="s">
        <v>187</v>
      </c>
      <c r="AC18" s="310"/>
      <c r="AD18" s="310"/>
      <c r="AE18" s="310"/>
      <c r="AF18" s="310"/>
      <c r="AG18" s="310"/>
    </row>
    <row r="19" spans="1:33" x14ac:dyDescent="0.35">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row>
    <row r="20" spans="1:33"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33" x14ac:dyDescent="0.35">
      <c r="A21" s="1"/>
      <c r="B21" s="1"/>
      <c r="C21" s="1"/>
      <c r="D21" s="1"/>
      <c r="E21" s="241" t="s">
        <v>174</v>
      </c>
      <c r="F21" s="241"/>
      <c r="G21" s="241"/>
      <c r="H21" s="241"/>
      <c r="I21" s="241"/>
      <c r="J21" s="241"/>
      <c r="K21" s="241"/>
      <c r="L21" s="241"/>
      <c r="M21" s="241"/>
      <c r="N21" s="241"/>
      <c r="O21" s="241"/>
      <c r="P21" s="241"/>
      <c r="Q21" s="241"/>
      <c r="R21" s="241"/>
      <c r="S21" s="241"/>
      <c r="T21" s="241"/>
      <c r="U21" s="241"/>
      <c r="V21" s="241"/>
      <c r="W21" s="241" t="s">
        <v>175</v>
      </c>
      <c r="X21" s="241"/>
      <c r="Y21" s="241" t="s">
        <v>186</v>
      </c>
      <c r="Z21" s="1"/>
    </row>
    <row r="22" spans="1:33" x14ac:dyDescent="0.35">
      <c r="A22" s="1"/>
      <c r="B22" s="225" t="s">
        <v>98</v>
      </c>
      <c r="C22" s="226" t="s">
        <v>99</v>
      </c>
      <c r="D22" s="227"/>
      <c r="E22" s="227"/>
      <c r="F22" s="227"/>
      <c r="G22" s="227"/>
      <c r="H22" s="227"/>
      <c r="I22" s="226" t="s">
        <v>100</v>
      </c>
      <c r="J22" s="227"/>
      <c r="K22" s="227"/>
      <c r="L22" s="227"/>
      <c r="M22" s="227"/>
      <c r="N22" s="227"/>
      <c r="O22" s="226" t="s">
        <v>101</v>
      </c>
      <c r="P22" s="227"/>
      <c r="Q22" s="227"/>
      <c r="R22" s="227"/>
      <c r="S22" s="227"/>
      <c r="T22" s="227"/>
      <c r="U22" s="226" t="s">
        <v>102</v>
      </c>
      <c r="V22" s="227"/>
      <c r="W22" s="227"/>
      <c r="X22" s="227"/>
      <c r="Y22" s="227"/>
      <c r="Z22" s="227"/>
    </row>
    <row r="23" spans="1:33" x14ac:dyDescent="0.35">
      <c r="A23" s="1"/>
      <c r="B23" s="228" t="s">
        <v>103</v>
      </c>
      <c r="C23" s="229" t="s">
        <v>104</v>
      </c>
      <c r="D23" s="230"/>
      <c r="E23" s="229" t="s">
        <v>105</v>
      </c>
      <c r="F23" s="230"/>
      <c r="G23" s="229" t="s">
        <v>106</v>
      </c>
      <c r="H23" s="230"/>
      <c r="I23" s="229" t="s">
        <v>104</v>
      </c>
      <c r="J23" s="230"/>
      <c r="K23" s="229" t="s">
        <v>105</v>
      </c>
      <c r="L23" s="230"/>
      <c r="M23" s="229" t="s">
        <v>106</v>
      </c>
      <c r="N23" s="230"/>
      <c r="O23" s="229" t="s">
        <v>104</v>
      </c>
      <c r="P23" s="230"/>
      <c r="Q23" s="229" t="s">
        <v>105</v>
      </c>
      <c r="R23" s="230"/>
      <c r="S23" s="229" t="s">
        <v>106</v>
      </c>
      <c r="T23" s="230"/>
      <c r="U23" s="229" t="s">
        <v>104</v>
      </c>
      <c r="V23" s="230"/>
      <c r="W23" s="229" t="s">
        <v>105</v>
      </c>
      <c r="X23" s="230"/>
      <c r="Y23" s="229" t="s">
        <v>106</v>
      </c>
      <c r="Z23" s="227"/>
    </row>
    <row r="24" spans="1:33" x14ac:dyDescent="0.35">
      <c r="A24" s="1"/>
      <c r="B24" s="228" t="s">
        <v>107</v>
      </c>
      <c r="C24" s="229" t="s">
        <v>108</v>
      </c>
      <c r="D24" s="229" t="s">
        <v>109</v>
      </c>
      <c r="E24" s="229" t="s">
        <v>108</v>
      </c>
      <c r="F24" s="229" t="s">
        <v>109</v>
      </c>
      <c r="G24" s="229" t="s">
        <v>108</v>
      </c>
      <c r="H24" s="229" t="s">
        <v>109</v>
      </c>
      <c r="I24" s="229" t="s">
        <v>108</v>
      </c>
      <c r="J24" s="229" t="s">
        <v>109</v>
      </c>
      <c r="K24" s="229" t="s">
        <v>108</v>
      </c>
      <c r="L24" s="229" t="s">
        <v>109</v>
      </c>
      <c r="M24" s="229" t="s">
        <v>108</v>
      </c>
      <c r="N24" s="229" t="s">
        <v>109</v>
      </c>
      <c r="O24" s="229" t="s">
        <v>108</v>
      </c>
      <c r="P24" s="229" t="s">
        <v>109</v>
      </c>
      <c r="Q24" s="229" t="s">
        <v>108</v>
      </c>
      <c r="R24" s="229" t="s">
        <v>109</v>
      </c>
      <c r="S24" s="229" t="s">
        <v>108</v>
      </c>
      <c r="T24" s="229" t="s">
        <v>109</v>
      </c>
      <c r="U24" s="229" t="s">
        <v>108</v>
      </c>
      <c r="V24" s="229" t="s">
        <v>109</v>
      </c>
      <c r="W24" s="229" t="s">
        <v>108</v>
      </c>
      <c r="X24" s="229" t="s">
        <v>109</v>
      </c>
      <c r="Y24" s="229" t="s">
        <v>108</v>
      </c>
      <c r="Z24" s="226" t="s">
        <v>109</v>
      </c>
    </row>
    <row r="25" spans="1:33" x14ac:dyDescent="0.35">
      <c r="A25" s="1"/>
      <c r="B25" s="231" t="s">
        <v>110</v>
      </c>
      <c r="C25" s="232" t="s">
        <v>111</v>
      </c>
      <c r="D25" s="232" t="s">
        <v>107</v>
      </c>
      <c r="E25" s="232" t="s">
        <v>111</v>
      </c>
      <c r="F25" s="232" t="s">
        <v>107</v>
      </c>
      <c r="G25" s="232" t="s">
        <v>111</v>
      </c>
      <c r="H25" s="232" t="s">
        <v>107</v>
      </c>
      <c r="I25" s="232" t="s">
        <v>111</v>
      </c>
      <c r="J25" s="232" t="s">
        <v>107</v>
      </c>
      <c r="K25" s="232" t="s">
        <v>111</v>
      </c>
      <c r="L25" s="232" t="s">
        <v>107</v>
      </c>
      <c r="M25" s="232" t="s">
        <v>111</v>
      </c>
      <c r="N25" s="232" t="s">
        <v>107</v>
      </c>
      <c r="O25" s="232" t="s">
        <v>111</v>
      </c>
      <c r="P25" s="232" t="s">
        <v>107</v>
      </c>
      <c r="Q25" s="232" t="s">
        <v>111</v>
      </c>
      <c r="R25" s="232" t="s">
        <v>107</v>
      </c>
      <c r="S25" s="232" t="s">
        <v>111</v>
      </c>
      <c r="T25" s="232" t="s">
        <v>107</v>
      </c>
      <c r="U25" s="232" t="s">
        <v>111</v>
      </c>
      <c r="V25" s="232" t="s">
        <v>107</v>
      </c>
      <c r="W25" s="232" t="s">
        <v>111</v>
      </c>
      <c r="X25" s="232" t="s">
        <v>107</v>
      </c>
      <c r="Y25" s="232" t="s">
        <v>111</v>
      </c>
      <c r="Z25" s="232" t="s">
        <v>107</v>
      </c>
    </row>
    <row r="26" spans="1:33" x14ac:dyDescent="0.35">
      <c r="A26" s="1"/>
      <c r="B26" s="242" t="s">
        <v>112</v>
      </c>
      <c r="C26" s="233"/>
      <c r="D26" s="233"/>
      <c r="E26" s="237" t="e">
        <f>+'Consensus Summary for analysts'!#REF!</f>
        <v>#REF!</v>
      </c>
      <c r="F26" s="238"/>
      <c r="G26" s="238"/>
      <c r="H26" s="238"/>
      <c r="I26" s="238"/>
      <c r="J26" s="239" t="s">
        <v>107</v>
      </c>
      <c r="K26" s="238"/>
      <c r="L26" s="239" t="s">
        <v>107</v>
      </c>
      <c r="M26" s="238"/>
      <c r="N26" s="239" t="s">
        <v>107</v>
      </c>
      <c r="O26" s="238"/>
      <c r="P26" s="239" t="s">
        <v>107</v>
      </c>
      <c r="Q26" s="238"/>
      <c r="R26" s="239" t="s">
        <v>107</v>
      </c>
      <c r="S26" s="238"/>
      <c r="T26" s="239" t="s">
        <v>107</v>
      </c>
      <c r="U26" s="238"/>
      <c r="V26" s="239" t="s">
        <v>107</v>
      </c>
      <c r="W26" s="237" t="str">
        <f>IFERROR('Consensus Summary for analysts'!#REF!*1000000,"-")</f>
        <v>-</v>
      </c>
      <c r="X26" s="239" t="s">
        <v>107</v>
      </c>
      <c r="Y26" s="237" t="str">
        <f>IFERROR('Consensus Summary for analysts'!#REF!*1000000,"-")</f>
        <v>-</v>
      </c>
      <c r="Z26" s="234" t="s">
        <v>107</v>
      </c>
      <c r="AB26" s="308"/>
    </row>
    <row r="27" spans="1:33" x14ac:dyDescent="0.35">
      <c r="A27" s="1"/>
      <c r="B27" s="243" t="s">
        <v>113</v>
      </c>
      <c r="C27" s="233"/>
      <c r="D27" s="233"/>
      <c r="E27" s="238"/>
      <c r="F27" s="238"/>
      <c r="G27" s="238"/>
      <c r="H27" s="238"/>
      <c r="I27" s="238"/>
      <c r="J27" s="239" t="s">
        <v>107</v>
      </c>
      <c r="K27" s="238"/>
      <c r="L27" s="239" t="s">
        <v>107</v>
      </c>
      <c r="M27" s="238"/>
      <c r="N27" s="239" t="s">
        <v>107</v>
      </c>
      <c r="O27" s="238"/>
      <c r="P27" s="239" t="s">
        <v>107</v>
      </c>
      <c r="Q27" s="238"/>
      <c r="R27" s="239" t="s">
        <v>107</v>
      </c>
      <c r="S27" s="238"/>
      <c r="T27" s="239" t="s">
        <v>107</v>
      </c>
      <c r="U27" s="238"/>
      <c r="V27" s="239" t="s">
        <v>107</v>
      </c>
      <c r="W27" s="238"/>
      <c r="X27" s="239" t="s">
        <v>107</v>
      </c>
      <c r="Y27" s="238"/>
      <c r="Z27" s="234" t="s">
        <v>107</v>
      </c>
    </row>
    <row r="28" spans="1:33" x14ac:dyDescent="0.35">
      <c r="A28" s="1"/>
      <c r="B28" s="242" t="s">
        <v>114</v>
      </c>
      <c r="C28" s="233"/>
      <c r="D28" s="233"/>
      <c r="E28" s="237" t="e">
        <f>+'Consensus Summary for analysts'!#REF!</f>
        <v>#REF!</v>
      </c>
      <c r="F28" s="238"/>
      <c r="G28" s="238"/>
      <c r="H28" s="238"/>
      <c r="I28" s="238"/>
      <c r="J28" s="239" t="s">
        <v>107</v>
      </c>
      <c r="K28" s="238"/>
      <c r="L28" s="239" t="s">
        <v>107</v>
      </c>
      <c r="M28" s="238"/>
      <c r="N28" s="239" t="s">
        <v>107</v>
      </c>
      <c r="O28" s="238"/>
      <c r="P28" s="239" t="s">
        <v>107</v>
      </c>
      <c r="Q28" s="238"/>
      <c r="R28" s="239" t="s">
        <v>107</v>
      </c>
      <c r="S28" s="238"/>
      <c r="T28" s="239" t="s">
        <v>107</v>
      </c>
      <c r="U28" s="238"/>
      <c r="V28" s="239" t="s">
        <v>107</v>
      </c>
      <c r="W28" s="237" t="e">
        <f>+'Consensus Summary for analysts'!#REF!*1000000</f>
        <v>#REF!</v>
      </c>
      <c r="X28" s="239" t="s">
        <v>107</v>
      </c>
      <c r="Y28" s="237" t="e">
        <f>+'Consensus Summary for analysts'!#REF!*1000000</f>
        <v>#REF!</v>
      </c>
      <c r="Z28" s="234" t="s">
        <v>107</v>
      </c>
      <c r="AB28" s="1"/>
    </row>
    <row r="29" spans="1:33" x14ac:dyDescent="0.35">
      <c r="A29" s="1"/>
      <c r="B29" s="242" t="s">
        <v>115</v>
      </c>
      <c r="C29" s="233"/>
      <c r="D29" s="233"/>
      <c r="E29" s="237" t="e">
        <f>+'Consensus Summary for analysts'!#REF!</f>
        <v>#REF!</v>
      </c>
      <c r="F29" s="238"/>
      <c r="G29" s="238"/>
      <c r="H29" s="238"/>
      <c r="I29" s="238"/>
      <c r="J29" s="239" t="s">
        <v>107</v>
      </c>
      <c r="K29" s="238"/>
      <c r="L29" s="239" t="s">
        <v>107</v>
      </c>
      <c r="M29" s="238"/>
      <c r="N29" s="239" t="s">
        <v>107</v>
      </c>
      <c r="O29" s="238"/>
      <c r="P29" s="239" t="s">
        <v>107</v>
      </c>
      <c r="Q29" s="238"/>
      <c r="R29" s="239" t="s">
        <v>107</v>
      </c>
      <c r="S29" s="238"/>
      <c r="T29" s="239" t="s">
        <v>107</v>
      </c>
      <c r="U29" s="238"/>
      <c r="V29" s="239" t="s">
        <v>107</v>
      </c>
      <c r="W29" s="237" t="e">
        <f>+'Consensus Summary for analysts'!#REF!*1000000</f>
        <v>#REF!</v>
      </c>
      <c r="X29" s="239" t="s">
        <v>107</v>
      </c>
      <c r="Y29" s="237" t="e">
        <f>+'Consensus Summary for analysts'!#REF!*1000000</f>
        <v>#REF!</v>
      </c>
      <c r="Z29" s="234" t="s">
        <v>107</v>
      </c>
    </row>
    <row r="30" spans="1:33" x14ac:dyDescent="0.35">
      <c r="A30" s="1"/>
      <c r="B30" s="242" t="s">
        <v>116</v>
      </c>
      <c r="C30" s="233"/>
      <c r="D30" s="233"/>
      <c r="E30" s="237" t="e">
        <f>+'Consensus Summary for analysts'!#REF!</f>
        <v>#REF!</v>
      </c>
      <c r="F30" s="238"/>
      <c r="G30" s="238"/>
      <c r="H30" s="238"/>
      <c r="I30" s="238"/>
      <c r="J30" s="239" t="s">
        <v>107</v>
      </c>
      <c r="K30" s="238"/>
      <c r="L30" s="239" t="s">
        <v>107</v>
      </c>
      <c r="M30" s="238"/>
      <c r="N30" s="239" t="s">
        <v>107</v>
      </c>
      <c r="O30" s="238"/>
      <c r="P30" s="239" t="s">
        <v>107</v>
      </c>
      <c r="Q30" s="238"/>
      <c r="R30" s="239" t="s">
        <v>107</v>
      </c>
      <c r="S30" s="238"/>
      <c r="T30" s="239" t="s">
        <v>107</v>
      </c>
      <c r="U30" s="238"/>
      <c r="V30" s="239" t="s">
        <v>107</v>
      </c>
      <c r="W30" s="237" t="e">
        <f>+'Consensus Summary for analysts'!#REF!*1000000</f>
        <v>#REF!</v>
      </c>
      <c r="X30" s="239" t="s">
        <v>107</v>
      </c>
      <c r="Y30" s="237" t="e">
        <f>+'Consensus Summary for analysts'!#REF!*1000000</f>
        <v>#REF!</v>
      </c>
      <c r="Z30" s="234" t="s">
        <v>107</v>
      </c>
    </row>
    <row r="31" spans="1:33" x14ac:dyDescent="0.35">
      <c r="A31" s="1"/>
      <c r="B31" s="226" t="s">
        <v>117</v>
      </c>
      <c r="C31" s="233"/>
      <c r="D31" s="233"/>
      <c r="E31" s="237"/>
      <c r="F31" s="238"/>
      <c r="G31" s="238"/>
      <c r="H31" s="238"/>
      <c r="I31" s="238"/>
      <c r="J31" s="239"/>
      <c r="K31" s="238"/>
      <c r="L31" s="239"/>
      <c r="M31" s="238"/>
      <c r="N31" s="239"/>
      <c r="O31" s="238"/>
      <c r="P31" s="239"/>
      <c r="Q31" s="238"/>
      <c r="R31" s="239"/>
      <c r="S31" s="238"/>
      <c r="T31" s="239"/>
      <c r="U31" s="238"/>
      <c r="V31" s="239"/>
      <c r="W31" s="237"/>
      <c r="X31" s="239"/>
      <c r="Y31" s="237"/>
      <c r="Z31" s="234" t="s">
        <v>107</v>
      </c>
    </row>
    <row r="32" spans="1:33" x14ac:dyDescent="0.35">
      <c r="A32" s="1"/>
      <c r="B32" s="242" t="s">
        <v>118</v>
      </c>
      <c r="C32" s="233"/>
      <c r="D32" s="233"/>
      <c r="E32" s="237" t="e">
        <f>+'Consensus Summary for analysts'!#REF!</f>
        <v>#REF!</v>
      </c>
      <c r="F32" s="238"/>
      <c r="G32" s="238"/>
      <c r="H32" s="238"/>
      <c r="I32" s="238"/>
      <c r="J32" s="239" t="s">
        <v>107</v>
      </c>
      <c r="K32" s="238"/>
      <c r="L32" s="239" t="s">
        <v>107</v>
      </c>
      <c r="M32" s="238"/>
      <c r="N32" s="239" t="s">
        <v>107</v>
      </c>
      <c r="O32" s="238"/>
      <c r="P32" s="239" t="s">
        <v>107</v>
      </c>
      <c r="Q32" s="238"/>
      <c r="R32" s="239" t="s">
        <v>107</v>
      </c>
      <c r="S32" s="238"/>
      <c r="T32" s="239" t="s">
        <v>107</v>
      </c>
      <c r="U32" s="238"/>
      <c r="V32" s="239" t="s">
        <v>107</v>
      </c>
      <c r="W32" s="237" t="e">
        <f>+'Consensus Summary for analysts'!#REF!*1000000</f>
        <v>#REF!</v>
      </c>
      <c r="X32" s="239" t="s">
        <v>107</v>
      </c>
      <c r="Y32" s="237" t="e">
        <f>+'Consensus Summary for analysts'!#REF!*1000000</f>
        <v>#REF!</v>
      </c>
      <c r="Z32" s="234" t="s">
        <v>107</v>
      </c>
    </row>
    <row r="33" spans="1:26" x14ac:dyDescent="0.35">
      <c r="A33" s="1"/>
      <c r="B33" s="242" t="s">
        <v>119</v>
      </c>
      <c r="C33" s="233"/>
      <c r="D33" s="233"/>
      <c r="E33" s="237" t="e">
        <f>+'Consensus Summary for analysts'!#REF!</f>
        <v>#REF!</v>
      </c>
      <c r="F33" s="238"/>
      <c r="G33" s="238"/>
      <c r="H33" s="238"/>
      <c r="I33" s="238"/>
      <c r="J33" s="239" t="s">
        <v>107</v>
      </c>
      <c r="K33" s="238"/>
      <c r="L33" s="239" t="s">
        <v>107</v>
      </c>
      <c r="M33" s="238"/>
      <c r="N33" s="239" t="s">
        <v>107</v>
      </c>
      <c r="O33" s="238"/>
      <c r="P33" s="239" t="s">
        <v>107</v>
      </c>
      <c r="Q33" s="238"/>
      <c r="R33" s="239" t="s">
        <v>107</v>
      </c>
      <c r="S33" s="238"/>
      <c r="T33" s="239" t="s">
        <v>107</v>
      </c>
      <c r="U33" s="238"/>
      <c r="V33" s="239" t="s">
        <v>107</v>
      </c>
      <c r="W33" s="237" t="str">
        <f>IFERROR('Consensus Summary for analysts'!#REF!*1000000,"-")</f>
        <v>-</v>
      </c>
      <c r="X33" s="239" t="s">
        <v>107</v>
      </c>
      <c r="Y33" s="237" t="str">
        <f>IFERROR('Consensus Summary for analysts'!#REF!*1000000,"-")</f>
        <v>-</v>
      </c>
      <c r="Z33" s="234" t="s">
        <v>107</v>
      </c>
    </row>
    <row r="34" spans="1:26" x14ac:dyDescent="0.35">
      <c r="A34" s="1"/>
      <c r="B34" s="242" t="s">
        <v>120</v>
      </c>
      <c r="C34" s="233"/>
      <c r="D34" s="233"/>
      <c r="E34" s="237" t="e">
        <f>+'Consensus Summary for analysts'!#REF!</f>
        <v>#REF!</v>
      </c>
      <c r="F34" s="238"/>
      <c r="G34" s="238"/>
      <c r="H34" s="238"/>
      <c r="I34" s="238"/>
      <c r="J34" s="239" t="s">
        <v>107</v>
      </c>
      <c r="K34" s="238"/>
      <c r="L34" s="239" t="s">
        <v>107</v>
      </c>
      <c r="M34" s="238"/>
      <c r="N34" s="239" t="s">
        <v>107</v>
      </c>
      <c r="O34" s="238"/>
      <c r="P34" s="239" t="s">
        <v>107</v>
      </c>
      <c r="Q34" s="238"/>
      <c r="R34" s="239" t="s">
        <v>107</v>
      </c>
      <c r="S34" s="238"/>
      <c r="T34" s="239" t="s">
        <v>107</v>
      </c>
      <c r="U34" s="238"/>
      <c r="V34" s="239" t="s">
        <v>107</v>
      </c>
      <c r="W34" s="237" t="e">
        <f>+'Consensus Summary for analysts'!#REF!*1000000</f>
        <v>#REF!</v>
      </c>
      <c r="X34" s="239" t="s">
        <v>107</v>
      </c>
      <c r="Y34" s="237" t="e">
        <f>+'Consensus Summary for analysts'!#REF!*1000000</f>
        <v>#REF!</v>
      </c>
      <c r="Z34" s="234" t="s">
        <v>107</v>
      </c>
    </row>
    <row r="35" spans="1:26" x14ac:dyDescent="0.35">
      <c r="A35" s="1"/>
      <c r="B35" s="226" t="s">
        <v>121</v>
      </c>
      <c r="C35" s="233"/>
      <c r="D35" s="233"/>
      <c r="E35" s="237"/>
      <c r="F35" s="238"/>
      <c r="G35" s="238"/>
      <c r="H35" s="238"/>
      <c r="I35" s="238"/>
      <c r="J35" s="239"/>
      <c r="K35" s="238"/>
      <c r="L35" s="239"/>
      <c r="M35" s="238"/>
      <c r="N35" s="239"/>
      <c r="O35" s="238"/>
      <c r="P35" s="239"/>
      <c r="Q35" s="238"/>
      <c r="R35" s="239"/>
      <c r="S35" s="238"/>
      <c r="T35" s="239"/>
      <c r="U35" s="238"/>
      <c r="V35" s="239"/>
      <c r="W35" s="237"/>
      <c r="X35" s="239"/>
      <c r="Y35" s="237"/>
      <c r="Z35" s="234" t="s">
        <v>107</v>
      </c>
    </row>
    <row r="36" spans="1:26" x14ac:dyDescent="0.35">
      <c r="A36" s="1"/>
      <c r="B36" s="242" t="s">
        <v>122</v>
      </c>
      <c r="C36" s="233"/>
      <c r="D36" s="233"/>
      <c r="E36" s="237" t="e">
        <f>+'Consensus Summary for analysts'!#REF!</f>
        <v>#REF!</v>
      </c>
      <c r="F36" s="238"/>
      <c r="G36" s="238"/>
      <c r="H36" s="238"/>
      <c r="I36" s="238"/>
      <c r="J36" s="239" t="s">
        <v>107</v>
      </c>
      <c r="K36" s="238"/>
      <c r="L36" s="239" t="s">
        <v>107</v>
      </c>
      <c r="M36" s="238"/>
      <c r="N36" s="239" t="s">
        <v>107</v>
      </c>
      <c r="O36" s="238"/>
      <c r="P36" s="239" t="s">
        <v>107</v>
      </c>
      <c r="Q36" s="238"/>
      <c r="R36" s="239" t="s">
        <v>107</v>
      </c>
      <c r="S36" s="238"/>
      <c r="T36" s="239" t="s">
        <v>107</v>
      </c>
      <c r="U36" s="238"/>
      <c r="V36" s="239" t="s">
        <v>107</v>
      </c>
      <c r="W36" s="237" t="e">
        <f>+'Consensus Summary for analysts'!#REF!*1000000</f>
        <v>#REF!</v>
      </c>
      <c r="X36" s="239" t="s">
        <v>107</v>
      </c>
      <c r="Y36" s="237" t="e">
        <f>+'Consensus Summary for analysts'!#REF!*1000000</f>
        <v>#REF!</v>
      </c>
      <c r="Z36" s="234" t="s">
        <v>107</v>
      </c>
    </row>
    <row r="37" spans="1:26" x14ac:dyDescent="0.35">
      <c r="A37" s="1"/>
      <c r="B37" s="242" t="s">
        <v>123</v>
      </c>
      <c r="C37" s="233"/>
      <c r="D37" s="233"/>
      <c r="E37" s="237" t="e">
        <f>+'Consensus Summary for analysts'!#REF!</f>
        <v>#REF!</v>
      </c>
      <c r="F37" s="238"/>
      <c r="G37" s="238"/>
      <c r="H37" s="238"/>
      <c r="I37" s="238"/>
      <c r="J37" s="239" t="s">
        <v>107</v>
      </c>
      <c r="K37" s="238"/>
      <c r="L37" s="239" t="s">
        <v>107</v>
      </c>
      <c r="M37" s="238"/>
      <c r="N37" s="239" t="s">
        <v>107</v>
      </c>
      <c r="O37" s="238"/>
      <c r="P37" s="239" t="s">
        <v>107</v>
      </c>
      <c r="Q37" s="238"/>
      <c r="R37" s="239" t="s">
        <v>107</v>
      </c>
      <c r="S37" s="238"/>
      <c r="T37" s="239" t="s">
        <v>107</v>
      </c>
      <c r="U37" s="238"/>
      <c r="V37" s="239" t="s">
        <v>107</v>
      </c>
      <c r="W37" s="237" t="e">
        <f>+'Consensus Summary for analysts'!#REF!*1000000</f>
        <v>#REF!</v>
      </c>
      <c r="X37" s="239" t="s">
        <v>107</v>
      </c>
      <c r="Y37" s="237" t="e">
        <f>+'Consensus Summary for analysts'!#REF!*1000000</f>
        <v>#REF!</v>
      </c>
      <c r="Z37" s="234" t="s">
        <v>107</v>
      </c>
    </row>
    <row r="38" spans="1:26" x14ac:dyDescent="0.35">
      <c r="A38" s="1"/>
      <c r="B38" s="226" t="s">
        <v>124</v>
      </c>
      <c r="C38" s="233"/>
      <c r="D38" s="233"/>
      <c r="E38" s="238"/>
      <c r="F38" s="238"/>
      <c r="G38" s="238"/>
      <c r="H38" s="238"/>
      <c r="I38" s="238"/>
      <c r="J38" s="239" t="s">
        <v>107</v>
      </c>
      <c r="K38" s="238"/>
      <c r="L38" s="239" t="s">
        <v>107</v>
      </c>
      <c r="M38" s="238"/>
      <c r="N38" s="239" t="s">
        <v>107</v>
      </c>
      <c r="O38" s="238"/>
      <c r="P38" s="239" t="s">
        <v>107</v>
      </c>
      <c r="Q38" s="238"/>
      <c r="R38" s="239" t="s">
        <v>107</v>
      </c>
      <c r="S38" s="238"/>
      <c r="T38" s="239" t="s">
        <v>107</v>
      </c>
      <c r="U38" s="238"/>
      <c r="V38" s="239" t="s">
        <v>107</v>
      </c>
      <c r="W38" s="238"/>
      <c r="X38" s="239" t="s">
        <v>107</v>
      </c>
      <c r="Y38" s="238"/>
      <c r="Z38" s="234" t="s">
        <v>107</v>
      </c>
    </row>
    <row r="39" spans="1:26" x14ac:dyDescent="0.35">
      <c r="A39" s="1"/>
      <c r="B39" s="242" t="s">
        <v>125</v>
      </c>
      <c r="C39" s="233"/>
      <c r="D39" s="233"/>
      <c r="E39" s="237" t="e">
        <f>+'Consensus Summary for analysts'!#REF!</f>
        <v>#REF!</v>
      </c>
      <c r="F39" s="238"/>
      <c r="G39" s="238"/>
      <c r="H39" s="238"/>
      <c r="I39" s="238"/>
      <c r="J39" s="239" t="s">
        <v>107</v>
      </c>
      <c r="K39" s="238"/>
      <c r="L39" s="239" t="s">
        <v>107</v>
      </c>
      <c r="M39" s="238"/>
      <c r="N39" s="239" t="s">
        <v>107</v>
      </c>
      <c r="O39" s="238"/>
      <c r="P39" s="239" t="s">
        <v>107</v>
      </c>
      <c r="Q39" s="238"/>
      <c r="R39" s="239" t="s">
        <v>107</v>
      </c>
      <c r="S39" s="238"/>
      <c r="T39" s="239" t="s">
        <v>107</v>
      </c>
      <c r="U39" s="238"/>
      <c r="V39" s="239" t="s">
        <v>107</v>
      </c>
      <c r="W39" s="237" t="e">
        <f>+'Consensus Summary for analysts'!#REF!</f>
        <v>#REF!</v>
      </c>
      <c r="X39" s="239" t="s">
        <v>107</v>
      </c>
      <c r="Y39" s="237" t="e">
        <f>+'Consensus Summary for analysts'!#REF!</f>
        <v>#REF!</v>
      </c>
      <c r="Z39" s="234" t="s">
        <v>107</v>
      </c>
    </row>
    <row r="40" spans="1:26" x14ac:dyDescent="0.35">
      <c r="A40" s="1"/>
      <c r="B40" s="226" t="s">
        <v>126</v>
      </c>
      <c r="C40" s="233"/>
      <c r="D40" s="233"/>
      <c r="E40" s="238"/>
      <c r="F40" s="238"/>
      <c r="G40" s="238"/>
      <c r="H40" s="238"/>
      <c r="I40" s="238"/>
      <c r="J40" s="239" t="s">
        <v>107</v>
      </c>
      <c r="K40" s="238"/>
      <c r="L40" s="239" t="s">
        <v>107</v>
      </c>
      <c r="M40" s="238"/>
      <c r="N40" s="239" t="s">
        <v>107</v>
      </c>
      <c r="O40" s="238"/>
      <c r="P40" s="239" t="s">
        <v>107</v>
      </c>
      <c r="Q40" s="238"/>
      <c r="R40" s="239" t="s">
        <v>107</v>
      </c>
      <c r="S40" s="238"/>
      <c r="T40" s="239" t="s">
        <v>107</v>
      </c>
      <c r="U40" s="238"/>
      <c r="V40" s="239" t="s">
        <v>107</v>
      </c>
      <c r="W40" s="238"/>
      <c r="X40" s="239" t="s">
        <v>107</v>
      </c>
      <c r="Y40" s="238"/>
      <c r="Z40" s="234" t="s">
        <v>107</v>
      </c>
    </row>
    <row r="41" spans="1:26" x14ac:dyDescent="0.35">
      <c r="A41" s="1"/>
      <c r="B41" s="242" t="s">
        <v>127</v>
      </c>
      <c r="C41" s="233"/>
      <c r="D41" s="233"/>
      <c r="E41" s="237" t="e">
        <f>+'Consensus Summary for analysts'!#REF!</f>
        <v>#REF!</v>
      </c>
      <c r="F41" s="238"/>
      <c r="G41" s="238"/>
      <c r="H41" s="238"/>
      <c r="I41" s="238"/>
      <c r="J41" s="239" t="s">
        <v>107</v>
      </c>
      <c r="K41" s="238"/>
      <c r="L41" s="239" t="s">
        <v>107</v>
      </c>
      <c r="M41" s="238"/>
      <c r="N41" s="239" t="s">
        <v>107</v>
      </c>
      <c r="O41" s="238"/>
      <c r="P41" s="239" t="s">
        <v>107</v>
      </c>
      <c r="Q41" s="238"/>
      <c r="R41" s="239" t="s">
        <v>107</v>
      </c>
      <c r="S41" s="238"/>
      <c r="T41" s="239" t="s">
        <v>107</v>
      </c>
      <c r="U41" s="238"/>
      <c r="V41" s="239" t="s">
        <v>107</v>
      </c>
      <c r="W41" s="237" t="e">
        <f>+'Consensus Summary for analysts'!#REF!*1000000</f>
        <v>#REF!</v>
      </c>
      <c r="X41" s="239" t="s">
        <v>107</v>
      </c>
      <c r="Y41" s="237" t="e">
        <f>+'Consensus Summary for analysts'!#REF!*1000000</f>
        <v>#REF!</v>
      </c>
      <c r="Z41" s="234" t="s">
        <v>107</v>
      </c>
    </row>
    <row r="42" spans="1:26" x14ac:dyDescent="0.35">
      <c r="A42" s="1"/>
      <c r="B42" s="242" t="s">
        <v>128</v>
      </c>
      <c r="C42" s="233"/>
      <c r="D42" s="233"/>
      <c r="E42" s="237" t="e">
        <f>+'Consensus Summary for analysts'!#REF!</f>
        <v>#REF!</v>
      </c>
      <c r="F42" s="238"/>
      <c r="G42" s="238"/>
      <c r="H42" s="238"/>
      <c r="I42" s="238"/>
      <c r="J42" s="239" t="s">
        <v>107</v>
      </c>
      <c r="K42" s="238"/>
      <c r="L42" s="239" t="s">
        <v>107</v>
      </c>
      <c r="M42" s="238"/>
      <c r="N42" s="239" t="s">
        <v>107</v>
      </c>
      <c r="O42" s="238"/>
      <c r="P42" s="239" t="s">
        <v>107</v>
      </c>
      <c r="Q42" s="238"/>
      <c r="R42" s="239" t="s">
        <v>107</v>
      </c>
      <c r="S42" s="238"/>
      <c r="T42" s="239" t="s">
        <v>107</v>
      </c>
      <c r="U42" s="238"/>
      <c r="V42" s="239" t="s">
        <v>107</v>
      </c>
      <c r="W42" s="237" t="e">
        <f>+'Consensus Summary for analysts'!#REF!*1000000</f>
        <v>#REF!</v>
      </c>
      <c r="X42" s="239" t="s">
        <v>107</v>
      </c>
      <c r="Y42" s="237" t="e">
        <f>+'Consensus Summary for analysts'!#REF!*1000000</f>
        <v>#REF!</v>
      </c>
      <c r="Z42" s="234" t="s">
        <v>107</v>
      </c>
    </row>
    <row r="43" spans="1:26" x14ac:dyDescent="0.35">
      <c r="A43" s="1"/>
      <c r="B43" s="226" t="s">
        <v>129</v>
      </c>
      <c r="C43" s="233"/>
      <c r="D43" s="233"/>
      <c r="E43" s="238"/>
      <c r="F43" s="238"/>
      <c r="G43" s="238"/>
      <c r="H43" s="238"/>
      <c r="I43" s="238"/>
      <c r="J43" s="239" t="s">
        <v>107</v>
      </c>
      <c r="K43" s="238"/>
      <c r="L43" s="239" t="s">
        <v>107</v>
      </c>
      <c r="M43" s="238"/>
      <c r="N43" s="239" t="s">
        <v>107</v>
      </c>
      <c r="O43" s="238"/>
      <c r="P43" s="239" t="s">
        <v>107</v>
      </c>
      <c r="Q43" s="238"/>
      <c r="R43" s="239" t="s">
        <v>107</v>
      </c>
      <c r="S43" s="238"/>
      <c r="T43" s="239" t="s">
        <v>107</v>
      </c>
      <c r="U43" s="238"/>
      <c r="V43" s="239" t="s">
        <v>107</v>
      </c>
      <c r="W43" s="238"/>
      <c r="X43" s="239" t="s">
        <v>107</v>
      </c>
      <c r="Y43" s="238"/>
      <c r="Z43" s="234" t="s">
        <v>107</v>
      </c>
    </row>
    <row r="44" spans="1:26" x14ac:dyDescent="0.35">
      <c r="A44" s="1"/>
      <c r="B44" s="242" t="s">
        <v>130</v>
      </c>
      <c r="C44" s="233"/>
      <c r="D44" s="233"/>
      <c r="E44" s="237" t="e">
        <f>+'Consensus Summary for analysts'!#REF!</f>
        <v>#REF!</v>
      </c>
      <c r="F44" s="238"/>
      <c r="G44" s="238"/>
      <c r="H44" s="238"/>
      <c r="I44" s="238"/>
      <c r="J44" s="239" t="s">
        <v>107</v>
      </c>
      <c r="K44" s="238"/>
      <c r="L44" s="239" t="s">
        <v>107</v>
      </c>
      <c r="M44" s="238"/>
      <c r="N44" s="239" t="s">
        <v>107</v>
      </c>
      <c r="O44" s="238"/>
      <c r="P44" s="239" t="s">
        <v>107</v>
      </c>
      <c r="Q44" s="238"/>
      <c r="R44" s="239" t="s">
        <v>107</v>
      </c>
      <c r="S44" s="238"/>
      <c r="T44" s="239" t="s">
        <v>107</v>
      </c>
      <c r="U44" s="238"/>
      <c r="V44" s="239" t="s">
        <v>107</v>
      </c>
      <c r="W44" s="237" t="e">
        <f>+'Consensus Summary for analysts'!#REF!*1000000</f>
        <v>#REF!</v>
      </c>
      <c r="X44" s="239" t="s">
        <v>107</v>
      </c>
      <c r="Y44" s="237" t="e">
        <f>+'Consensus Summary for analysts'!#REF!*1000000</f>
        <v>#REF!</v>
      </c>
      <c r="Z44" s="234" t="s">
        <v>107</v>
      </c>
    </row>
    <row r="45" spans="1:26" x14ac:dyDescent="0.35">
      <c r="A45" s="1"/>
      <c r="B45" s="226" t="s">
        <v>131</v>
      </c>
      <c r="C45" s="233"/>
      <c r="D45" s="233"/>
      <c r="E45" s="238"/>
      <c r="F45" s="238"/>
      <c r="G45" s="238"/>
      <c r="H45" s="238"/>
      <c r="I45" s="238"/>
      <c r="J45" s="239" t="s">
        <v>107</v>
      </c>
      <c r="K45" s="238"/>
      <c r="L45" s="239" t="s">
        <v>107</v>
      </c>
      <c r="M45" s="238"/>
      <c r="N45" s="239" t="s">
        <v>107</v>
      </c>
      <c r="O45" s="238"/>
      <c r="P45" s="239" t="s">
        <v>107</v>
      </c>
      <c r="Q45" s="238"/>
      <c r="R45" s="239" t="s">
        <v>107</v>
      </c>
      <c r="S45" s="238"/>
      <c r="T45" s="239" t="s">
        <v>107</v>
      </c>
      <c r="U45" s="238"/>
      <c r="V45" s="239" t="s">
        <v>107</v>
      </c>
      <c r="W45" s="238"/>
      <c r="X45" s="239" t="s">
        <v>107</v>
      </c>
      <c r="Y45" s="238"/>
      <c r="Z45" s="234" t="s">
        <v>107</v>
      </c>
    </row>
    <row r="46" spans="1:26" x14ac:dyDescent="0.35">
      <c r="A46" s="1"/>
      <c r="B46" s="242" t="s">
        <v>132</v>
      </c>
      <c r="C46" s="233"/>
      <c r="D46" s="233"/>
      <c r="E46" s="237" t="e">
        <f>+'Consensus Summary for analysts'!#REF!</f>
        <v>#REF!</v>
      </c>
      <c r="F46" s="238"/>
      <c r="G46" s="238"/>
      <c r="H46" s="238"/>
      <c r="I46" s="238"/>
      <c r="J46" s="239" t="s">
        <v>107</v>
      </c>
      <c r="K46" s="238"/>
      <c r="L46" s="239" t="s">
        <v>107</v>
      </c>
      <c r="M46" s="238"/>
      <c r="N46" s="239" t="s">
        <v>107</v>
      </c>
      <c r="O46" s="238"/>
      <c r="P46" s="239" t="s">
        <v>107</v>
      </c>
      <c r="Q46" s="238"/>
      <c r="R46" s="239" t="s">
        <v>107</v>
      </c>
      <c r="S46" s="238"/>
      <c r="T46" s="239" t="s">
        <v>107</v>
      </c>
      <c r="U46" s="238"/>
      <c r="V46" s="239" t="s">
        <v>107</v>
      </c>
      <c r="W46" s="237" t="e">
        <f>+'Consensus Summary for analysts'!#REF!*1000000</f>
        <v>#REF!</v>
      </c>
      <c r="X46" s="239" t="s">
        <v>107</v>
      </c>
      <c r="Y46" s="237" t="e">
        <f>+'Consensus Summary for analysts'!#REF!*1000000</f>
        <v>#REF!</v>
      </c>
      <c r="Z46" s="234" t="s">
        <v>107</v>
      </c>
    </row>
    <row r="47" spans="1:26" x14ac:dyDescent="0.35">
      <c r="A47" s="1"/>
      <c r="B47" s="242" t="s">
        <v>133</v>
      </c>
      <c r="C47" s="233"/>
      <c r="D47" s="233"/>
      <c r="E47" s="237" t="e">
        <f>+'Consensus Summary for analysts'!#REF!</f>
        <v>#REF!</v>
      </c>
      <c r="F47" s="238"/>
      <c r="G47" s="238"/>
      <c r="H47" s="238"/>
      <c r="I47" s="238"/>
      <c r="J47" s="239" t="s">
        <v>107</v>
      </c>
      <c r="K47" s="238"/>
      <c r="L47" s="239" t="s">
        <v>107</v>
      </c>
      <c r="M47" s="238"/>
      <c r="N47" s="239" t="s">
        <v>107</v>
      </c>
      <c r="O47" s="238"/>
      <c r="P47" s="239" t="s">
        <v>107</v>
      </c>
      <c r="Q47" s="238"/>
      <c r="R47" s="239" t="s">
        <v>107</v>
      </c>
      <c r="S47" s="238"/>
      <c r="T47" s="239" t="s">
        <v>107</v>
      </c>
      <c r="U47" s="238"/>
      <c r="V47" s="239" t="s">
        <v>107</v>
      </c>
      <c r="W47" s="237" t="e">
        <f>+'Consensus Summary for analysts'!#REF!*1000000</f>
        <v>#REF!</v>
      </c>
      <c r="X47" s="239" t="s">
        <v>107</v>
      </c>
      <c r="Y47" s="237" t="e">
        <f>+'Consensus Summary for analysts'!#REF!*1000000</f>
        <v>#REF!</v>
      </c>
      <c r="Z47" s="234" t="s">
        <v>107</v>
      </c>
    </row>
    <row r="48" spans="1:26" x14ac:dyDescent="0.35">
      <c r="A48" s="1"/>
      <c r="B48" s="242" t="s">
        <v>134</v>
      </c>
      <c r="C48" s="233"/>
      <c r="D48" s="233"/>
      <c r="E48" s="237" t="e">
        <f>+'Consensus Summary for analysts'!#REF!</f>
        <v>#REF!</v>
      </c>
      <c r="F48" s="238"/>
      <c r="G48" s="238"/>
      <c r="H48" s="238"/>
      <c r="I48" s="238"/>
      <c r="J48" s="239" t="s">
        <v>107</v>
      </c>
      <c r="K48" s="238"/>
      <c r="L48" s="239" t="s">
        <v>107</v>
      </c>
      <c r="M48" s="238"/>
      <c r="N48" s="239" t="s">
        <v>107</v>
      </c>
      <c r="O48" s="238"/>
      <c r="P48" s="239" t="s">
        <v>107</v>
      </c>
      <c r="Q48" s="238"/>
      <c r="R48" s="239" t="s">
        <v>107</v>
      </c>
      <c r="S48" s="238"/>
      <c r="T48" s="239" t="s">
        <v>107</v>
      </c>
      <c r="U48" s="238"/>
      <c r="V48" s="239" t="s">
        <v>107</v>
      </c>
      <c r="W48" s="237" t="e">
        <f>+'Consensus Summary for analysts'!#REF!*1000000</f>
        <v>#REF!</v>
      </c>
      <c r="X48" s="239" t="s">
        <v>107</v>
      </c>
      <c r="Y48" s="237" t="e">
        <f>+'Consensus Summary for analysts'!#REF!*1000000</f>
        <v>#REF!</v>
      </c>
      <c r="Z48" s="234" t="s">
        <v>107</v>
      </c>
    </row>
    <row r="49" spans="1:26" x14ac:dyDescent="0.35">
      <c r="A49" s="1"/>
      <c r="B49" s="226" t="s">
        <v>135</v>
      </c>
      <c r="C49" s="233"/>
      <c r="D49" s="233"/>
      <c r="E49" s="238"/>
      <c r="F49" s="238"/>
      <c r="G49" s="238"/>
      <c r="H49" s="238"/>
      <c r="I49" s="238"/>
      <c r="J49" s="239" t="s">
        <v>107</v>
      </c>
      <c r="K49" s="238"/>
      <c r="L49" s="239" t="s">
        <v>107</v>
      </c>
      <c r="M49" s="238"/>
      <c r="N49" s="239" t="s">
        <v>107</v>
      </c>
      <c r="O49" s="238"/>
      <c r="P49" s="239" t="s">
        <v>107</v>
      </c>
      <c r="Q49" s="238"/>
      <c r="R49" s="239" t="s">
        <v>107</v>
      </c>
      <c r="S49" s="238"/>
      <c r="T49" s="239" t="s">
        <v>107</v>
      </c>
      <c r="U49" s="238"/>
      <c r="V49" s="239" t="s">
        <v>107</v>
      </c>
      <c r="W49" s="238"/>
      <c r="X49" s="239" t="s">
        <v>107</v>
      </c>
      <c r="Y49" s="238"/>
      <c r="Z49" s="234" t="s">
        <v>107</v>
      </c>
    </row>
    <row r="50" spans="1:26" x14ac:dyDescent="0.35">
      <c r="A50" s="1"/>
      <c r="B50" s="242" t="s">
        <v>136</v>
      </c>
      <c r="C50" s="233"/>
      <c r="D50" s="233"/>
      <c r="E50" s="240" t="e">
        <f>+'Consensus Summary for analysts'!#REF!</f>
        <v>#REF!</v>
      </c>
      <c r="F50" s="240"/>
      <c r="G50" s="240"/>
      <c r="H50" s="240"/>
      <c r="I50" s="240"/>
      <c r="J50" s="240" t="s">
        <v>107</v>
      </c>
      <c r="K50" s="240"/>
      <c r="L50" s="240" t="s">
        <v>107</v>
      </c>
      <c r="M50" s="240"/>
      <c r="N50" s="240" t="s">
        <v>107</v>
      </c>
      <c r="O50" s="240"/>
      <c r="P50" s="240" t="s">
        <v>107</v>
      </c>
      <c r="Q50" s="240"/>
      <c r="R50" s="240" t="s">
        <v>107</v>
      </c>
      <c r="S50" s="240"/>
      <c r="T50" s="240" t="s">
        <v>107</v>
      </c>
      <c r="U50" s="240"/>
      <c r="V50" s="240" t="s">
        <v>107</v>
      </c>
      <c r="W50" s="240" t="e">
        <f>+'Consensus Summary for analysts'!#REF!</f>
        <v>#REF!</v>
      </c>
      <c r="X50" s="240" t="s">
        <v>107</v>
      </c>
      <c r="Y50" s="240" t="e">
        <f>+'Consensus Summary for analysts'!#REF!</f>
        <v>#REF!</v>
      </c>
      <c r="Z50" s="234" t="s">
        <v>107</v>
      </c>
    </row>
    <row r="51" spans="1:26" x14ac:dyDescent="0.35">
      <c r="A51" s="1"/>
      <c r="B51" s="242" t="s">
        <v>137</v>
      </c>
      <c r="C51" s="233"/>
      <c r="D51" s="233"/>
      <c r="E51" s="240" t="e">
        <f>+'Consensus Summary for analysts'!#REF!</f>
        <v>#REF!</v>
      </c>
      <c r="F51" s="240"/>
      <c r="G51" s="240"/>
      <c r="H51" s="240"/>
      <c r="I51" s="240"/>
      <c r="J51" s="240" t="s">
        <v>107</v>
      </c>
      <c r="K51" s="240"/>
      <c r="L51" s="240" t="s">
        <v>107</v>
      </c>
      <c r="M51" s="240"/>
      <c r="N51" s="240" t="s">
        <v>107</v>
      </c>
      <c r="O51" s="240"/>
      <c r="P51" s="240" t="s">
        <v>107</v>
      </c>
      <c r="Q51" s="240"/>
      <c r="R51" s="240" t="s">
        <v>107</v>
      </c>
      <c r="S51" s="240"/>
      <c r="T51" s="240" t="s">
        <v>107</v>
      </c>
      <c r="U51" s="240"/>
      <c r="V51" s="240" t="s">
        <v>107</v>
      </c>
      <c r="W51" s="240" t="e">
        <f>+'Consensus Summary for analysts'!#REF!</f>
        <v>#REF!</v>
      </c>
      <c r="X51" s="240" t="s">
        <v>107</v>
      </c>
      <c r="Y51" s="240" t="e">
        <f>+'Consensus Summary for analysts'!#REF!</f>
        <v>#REF!</v>
      </c>
      <c r="Z51" s="234" t="s">
        <v>107</v>
      </c>
    </row>
    <row r="52" spans="1:26" x14ac:dyDescent="0.35">
      <c r="A52" s="1"/>
      <c r="B52" s="226" t="s">
        <v>138</v>
      </c>
      <c r="C52" s="233"/>
      <c r="D52" s="233"/>
      <c r="E52" s="240"/>
      <c r="F52" s="240"/>
      <c r="G52" s="240"/>
      <c r="H52" s="240"/>
      <c r="I52" s="240"/>
      <c r="J52" s="240"/>
      <c r="K52" s="240"/>
      <c r="L52" s="240"/>
      <c r="M52" s="240"/>
      <c r="N52" s="240"/>
      <c r="O52" s="240"/>
      <c r="P52" s="240"/>
      <c r="Q52" s="240"/>
      <c r="R52" s="240"/>
      <c r="S52" s="240"/>
      <c r="T52" s="240"/>
      <c r="U52" s="240"/>
      <c r="V52" s="240"/>
      <c r="W52" s="240"/>
      <c r="X52" s="240"/>
      <c r="Y52" s="240"/>
      <c r="Z52" s="234" t="s">
        <v>107</v>
      </c>
    </row>
    <row r="53" spans="1:26" x14ac:dyDescent="0.35">
      <c r="A53" s="1"/>
      <c r="B53" s="242" t="s">
        <v>139</v>
      </c>
      <c r="C53" s="233"/>
      <c r="D53" s="233"/>
      <c r="E53" s="240" t="e">
        <f>+'Consensus Summary for analysts'!#REF!</f>
        <v>#REF!</v>
      </c>
      <c r="F53" s="240"/>
      <c r="G53" s="240"/>
      <c r="H53" s="240"/>
      <c r="I53" s="240"/>
      <c r="J53" s="240" t="s">
        <v>107</v>
      </c>
      <c r="K53" s="240"/>
      <c r="L53" s="240" t="s">
        <v>107</v>
      </c>
      <c r="M53" s="240"/>
      <c r="N53" s="240" t="s">
        <v>107</v>
      </c>
      <c r="O53" s="240"/>
      <c r="P53" s="240" t="s">
        <v>107</v>
      </c>
      <c r="Q53" s="240"/>
      <c r="R53" s="240" t="s">
        <v>107</v>
      </c>
      <c r="S53" s="240"/>
      <c r="T53" s="240" t="s">
        <v>107</v>
      </c>
      <c r="U53" s="240"/>
      <c r="V53" s="240" t="s">
        <v>107</v>
      </c>
      <c r="W53" s="240" t="e">
        <f>+'Consensus Summary for analysts'!#REF!</f>
        <v>#REF!</v>
      </c>
      <c r="X53" s="240" t="s">
        <v>107</v>
      </c>
      <c r="Y53" s="240" t="e">
        <f>+'Consensus Summary for analysts'!#REF!</f>
        <v>#REF!</v>
      </c>
      <c r="Z53" s="234" t="s">
        <v>107</v>
      </c>
    </row>
    <row r="54" spans="1:26" x14ac:dyDescent="0.35">
      <c r="A54" s="1"/>
      <c r="B54" s="242" t="s">
        <v>140</v>
      </c>
      <c r="C54" s="233"/>
      <c r="D54" s="233"/>
      <c r="E54" s="240" t="e">
        <f>+'Consensus Summary for analysts'!#REF!</f>
        <v>#REF!</v>
      </c>
      <c r="F54" s="240"/>
      <c r="G54" s="240"/>
      <c r="H54" s="240"/>
      <c r="I54" s="240"/>
      <c r="J54" s="240" t="s">
        <v>107</v>
      </c>
      <c r="K54" s="240"/>
      <c r="L54" s="240" t="s">
        <v>107</v>
      </c>
      <c r="M54" s="240"/>
      <c r="N54" s="240" t="s">
        <v>107</v>
      </c>
      <c r="O54" s="240"/>
      <c r="P54" s="240" t="s">
        <v>107</v>
      </c>
      <c r="Q54" s="240"/>
      <c r="R54" s="240" t="s">
        <v>107</v>
      </c>
      <c r="S54" s="240"/>
      <c r="T54" s="240" t="s">
        <v>107</v>
      </c>
      <c r="U54" s="240"/>
      <c r="V54" s="240" t="s">
        <v>107</v>
      </c>
      <c r="W54" s="240" t="e">
        <f>+'Consensus Summary for analysts'!#REF!</f>
        <v>#REF!</v>
      </c>
      <c r="X54" s="240" t="s">
        <v>107</v>
      </c>
      <c r="Y54" s="240" t="e">
        <f>+'Consensus Summary for analysts'!#REF!</f>
        <v>#REF!</v>
      </c>
      <c r="Z54" s="234" t="s">
        <v>107</v>
      </c>
    </row>
    <row r="55" spans="1:26" x14ac:dyDescent="0.35">
      <c r="A55" s="1"/>
      <c r="B55" s="226" t="s">
        <v>141</v>
      </c>
      <c r="C55" s="233"/>
      <c r="D55" s="233"/>
      <c r="E55" s="240"/>
      <c r="F55" s="240"/>
      <c r="G55" s="240"/>
      <c r="H55" s="240"/>
      <c r="I55" s="240"/>
      <c r="J55" s="240" t="s">
        <v>107</v>
      </c>
      <c r="K55" s="240"/>
      <c r="L55" s="240" t="s">
        <v>107</v>
      </c>
      <c r="M55" s="240"/>
      <c r="N55" s="240" t="s">
        <v>107</v>
      </c>
      <c r="O55" s="240"/>
      <c r="P55" s="240" t="s">
        <v>107</v>
      </c>
      <c r="Q55" s="240"/>
      <c r="R55" s="240" t="s">
        <v>107</v>
      </c>
      <c r="S55" s="240"/>
      <c r="T55" s="240" t="s">
        <v>107</v>
      </c>
      <c r="U55" s="240"/>
      <c r="V55" s="240" t="s">
        <v>107</v>
      </c>
      <c r="W55" s="240"/>
      <c r="X55" s="240" t="s">
        <v>107</v>
      </c>
      <c r="Y55" s="240"/>
      <c r="Z55" s="234" t="s">
        <v>107</v>
      </c>
    </row>
    <row r="56" spans="1:26" x14ac:dyDescent="0.35">
      <c r="A56" s="1"/>
      <c r="B56" s="242" t="s">
        <v>142</v>
      </c>
      <c r="C56" s="233"/>
      <c r="D56" s="233"/>
      <c r="E56" s="237" t="e">
        <f>+'Consensus Summary for analysts'!#REF!</f>
        <v>#REF!</v>
      </c>
      <c r="F56" s="237"/>
      <c r="G56" s="237"/>
      <c r="H56" s="237"/>
      <c r="I56" s="237"/>
      <c r="J56" s="237" t="s">
        <v>107</v>
      </c>
      <c r="K56" s="237"/>
      <c r="L56" s="237" t="s">
        <v>107</v>
      </c>
      <c r="M56" s="237"/>
      <c r="N56" s="237" t="s">
        <v>107</v>
      </c>
      <c r="O56" s="237"/>
      <c r="P56" s="237" t="s">
        <v>107</v>
      </c>
      <c r="Q56" s="237"/>
      <c r="R56" s="237" t="s">
        <v>107</v>
      </c>
      <c r="S56" s="237"/>
      <c r="T56" s="237" t="s">
        <v>107</v>
      </c>
      <c r="U56" s="237"/>
      <c r="V56" s="237" t="s">
        <v>107</v>
      </c>
      <c r="W56" s="237" t="e">
        <f>+'Consensus Summary for analysts'!#REF!*1000000</f>
        <v>#REF!</v>
      </c>
      <c r="X56" s="237" t="s">
        <v>107</v>
      </c>
      <c r="Y56" s="237" t="e">
        <f>+'Consensus Summary for analysts'!#REF!*1000000</f>
        <v>#REF!</v>
      </c>
      <c r="Z56" s="234" t="s">
        <v>107</v>
      </c>
    </row>
    <row r="57" spans="1:26" x14ac:dyDescent="0.35">
      <c r="A57" s="1"/>
      <c r="B57" s="226" t="s">
        <v>143</v>
      </c>
      <c r="C57" s="233"/>
      <c r="D57" s="233"/>
      <c r="E57" s="238"/>
      <c r="F57" s="238"/>
      <c r="G57" s="238"/>
      <c r="H57" s="238"/>
      <c r="I57" s="238"/>
      <c r="J57" s="239" t="s">
        <v>107</v>
      </c>
      <c r="K57" s="238"/>
      <c r="L57" s="239" t="s">
        <v>107</v>
      </c>
      <c r="M57" s="238"/>
      <c r="N57" s="239" t="s">
        <v>107</v>
      </c>
      <c r="O57" s="238"/>
      <c r="P57" s="239" t="s">
        <v>107</v>
      </c>
      <c r="Q57" s="238"/>
      <c r="R57" s="239" t="s">
        <v>107</v>
      </c>
      <c r="S57" s="238"/>
      <c r="T57" s="239" t="s">
        <v>107</v>
      </c>
      <c r="U57" s="238"/>
      <c r="V57" s="239" t="s">
        <v>107</v>
      </c>
      <c r="W57" s="238"/>
      <c r="X57" s="239" t="s">
        <v>107</v>
      </c>
      <c r="Y57" s="238"/>
      <c r="Z57" s="234" t="s">
        <v>107</v>
      </c>
    </row>
    <row r="58" spans="1:26" x14ac:dyDescent="0.35">
      <c r="A58" s="1"/>
      <c r="B58" s="242" t="s">
        <v>144</v>
      </c>
      <c r="C58" s="233"/>
      <c r="D58" s="233"/>
      <c r="E58" s="237" t="e">
        <f>+'Consensus Summary for analysts'!#REF!</f>
        <v>#REF!</v>
      </c>
      <c r="F58" s="237"/>
      <c r="G58" s="237"/>
      <c r="H58" s="237"/>
      <c r="I58" s="237"/>
      <c r="J58" s="237" t="s">
        <v>107</v>
      </c>
      <c r="K58" s="237"/>
      <c r="L58" s="237" t="s">
        <v>107</v>
      </c>
      <c r="M58" s="237"/>
      <c r="N58" s="237" t="s">
        <v>107</v>
      </c>
      <c r="O58" s="237"/>
      <c r="P58" s="237" t="s">
        <v>107</v>
      </c>
      <c r="Q58" s="237"/>
      <c r="R58" s="237" t="s">
        <v>107</v>
      </c>
      <c r="S58" s="237"/>
      <c r="T58" s="237" t="s">
        <v>107</v>
      </c>
      <c r="U58" s="237"/>
      <c r="V58" s="237" t="s">
        <v>107</v>
      </c>
      <c r="W58" s="237" t="e">
        <f>+'Consensus Summary for analysts'!#REF!*1000000</f>
        <v>#REF!</v>
      </c>
      <c r="X58" s="237" t="s">
        <v>107</v>
      </c>
      <c r="Y58" s="237" t="e">
        <f>+'Consensus Summary for analysts'!#REF!*1000000</f>
        <v>#REF!</v>
      </c>
      <c r="Z58" s="234" t="s">
        <v>107</v>
      </c>
    </row>
    <row r="59" spans="1:26" x14ac:dyDescent="0.35">
      <c r="A59" s="1"/>
      <c r="B59" s="226" t="s">
        <v>145</v>
      </c>
      <c r="C59" s="233"/>
      <c r="D59" s="233"/>
      <c r="E59" s="238"/>
      <c r="F59" s="238"/>
      <c r="G59" s="238"/>
      <c r="H59" s="238"/>
      <c r="I59" s="238"/>
      <c r="J59" s="239" t="s">
        <v>107</v>
      </c>
      <c r="K59" s="238"/>
      <c r="L59" s="239" t="s">
        <v>107</v>
      </c>
      <c r="M59" s="238"/>
      <c r="N59" s="239" t="s">
        <v>107</v>
      </c>
      <c r="O59" s="238"/>
      <c r="P59" s="239" t="s">
        <v>107</v>
      </c>
      <c r="Q59" s="238"/>
      <c r="R59" s="239" t="s">
        <v>107</v>
      </c>
      <c r="S59" s="238"/>
      <c r="T59" s="239" t="s">
        <v>107</v>
      </c>
      <c r="U59" s="238"/>
      <c r="V59" s="239" t="s">
        <v>107</v>
      </c>
      <c r="W59" s="238"/>
      <c r="X59" s="239" t="s">
        <v>107</v>
      </c>
      <c r="Y59" s="238"/>
      <c r="Z59" s="234" t="s">
        <v>107</v>
      </c>
    </row>
    <row r="60" spans="1:26" x14ac:dyDescent="0.35">
      <c r="A60" s="1"/>
      <c r="B60" s="242" t="s">
        <v>146</v>
      </c>
      <c r="C60" s="233"/>
      <c r="D60" s="233"/>
      <c r="E60" s="237" t="e">
        <f>+'Consensus Summary for analysts'!#REF!</f>
        <v>#REF!</v>
      </c>
      <c r="F60" s="237"/>
      <c r="G60" s="237"/>
      <c r="H60" s="237"/>
      <c r="I60" s="237"/>
      <c r="J60" s="237" t="s">
        <v>107</v>
      </c>
      <c r="K60" s="237"/>
      <c r="L60" s="237" t="s">
        <v>107</v>
      </c>
      <c r="M60" s="237"/>
      <c r="N60" s="237" t="s">
        <v>107</v>
      </c>
      <c r="O60" s="237"/>
      <c r="P60" s="237" t="s">
        <v>107</v>
      </c>
      <c r="Q60" s="237"/>
      <c r="R60" s="237" t="s">
        <v>107</v>
      </c>
      <c r="S60" s="237"/>
      <c r="T60" s="237" t="s">
        <v>107</v>
      </c>
      <c r="U60" s="237"/>
      <c r="V60" s="237" t="s">
        <v>107</v>
      </c>
      <c r="W60" s="237" t="e">
        <f>+'Consensus Summary for analysts'!#REF!*1000000</f>
        <v>#REF!</v>
      </c>
      <c r="X60" s="237" t="s">
        <v>107</v>
      </c>
      <c r="Y60" s="237" t="e">
        <f>+'Consensus Summary for analysts'!#REF!*1000000</f>
        <v>#REF!</v>
      </c>
      <c r="Z60" s="234" t="s">
        <v>107</v>
      </c>
    </row>
    <row r="61" spans="1:26" x14ac:dyDescent="0.35">
      <c r="A61" s="1"/>
      <c r="B61" s="226" t="s">
        <v>147</v>
      </c>
      <c r="C61" s="233"/>
      <c r="D61" s="233"/>
      <c r="E61" s="238"/>
      <c r="F61" s="238"/>
      <c r="G61" s="238"/>
      <c r="H61" s="238"/>
      <c r="I61" s="238"/>
      <c r="J61" s="239" t="s">
        <v>107</v>
      </c>
      <c r="K61" s="238"/>
      <c r="L61" s="239" t="s">
        <v>107</v>
      </c>
      <c r="M61" s="238"/>
      <c r="N61" s="239" t="s">
        <v>107</v>
      </c>
      <c r="O61" s="238"/>
      <c r="P61" s="239" t="s">
        <v>107</v>
      </c>
      <c r="Q61" s="238"/>
      <c r="R61" s="239" t="s">
        <v>107</v>
      </c>
      <c r="S61" s="238"/>
      <c r="T61" s="239" t="s">
        <v>107</v>
      </c>
      <c r="U61" s="238"/>
      <c r="V61" s="239" t="s">
        <v>107</v>
      </c>
      <c r="W61" s="238"/>
      <c r="X61" s="239" t="s">
        <v>107</v>
      </c>
      <c r="Y61" s="238"/>
      <c r="Z61" s="234" t="s">
        <v>107</v>
      </c>
    </row>
    <row r="62" spans="1:26" x14ac:dyDescent="0.35">
      <c r="A62" s="1"/>
      <c r="B62" s="242" t="s">
        <v>148</v>
      </c>
      <c r="C62" s="233"/>
      <c r="D62" s="233"/>
      <c r="E62" s="237" t="e">
        <f>+'Consensus Summary for analysts'!#REF!</f>
        <v>#REF!</v>
      </c>
      <c r="F62" s="237"/>
      <c r="G62" s="237"/>
      <c r="H62" s="237"/>
      <c r="I62" s="237"/>
      <c r="J62" s="237" t="s">
        <v>107</v>
      </c>
      <c r="K62" s="237"/>
      <c r="L62" s="237" t="s">
        <v>107</v>
      </c>
      <c r="M62" s="237"/>
      <c r="N62" s="237" t="s">
        <v>107</v>
      </c>
      <c r="O62" s="237"/>
      <c r="P62" s="237" t="s">
        <v>107</v>
      </c>
      <c r="Q62" s="237"/>
      <c r="R62" s="237" t="s">
        <v>107</v>
      </c>
      <c r="S62" s="237"/>
      <c r="T62" s="237" t="s">
        <v>107</v>
      </c>
      <c r="U62" s="237"/>
      <c r="V62" s="237" t="s">
        <v>107</v>
      </c>
      <c r="W62" s="237" t="e">
        <f>+'Consensus Summary for analysts'!#REF!*1000000</f>
        <v>#REF!</v>
      </c>
      <c r="X62" s="237" t="s">
        <v>107</v>
      </c>
      <c r="Y62" s="237" t="e">
        <f>+'Consensus Summary for analysts'!#REF!*1000000</f>
        <v>#REF!</v>
      </c>
      <c r="Z62" s="234" t="s">
        <v>107</v>
      </c>
    </row>
    <row r="63" spans="1:26" x14ac:dyDescent="0.35">
      <c r="A63" s="1"/>
      <c r="B63" s="226" t="s">
        <v>149</v>
      </c>
      <c r="C63" s="233"/>
      <c r="D63" s="233"/>
      <c r="E63" s="238"/>
      <c r="F63" s="238"/>
      <c r="G63" s="238"/>
      <c r="H63" s="238"/>
      <c r="I63" s="238"/>
      <c r="J63" s="239" t="s">
        <v>107</v>
      </c>
      <c r="K63" s="238"/>
      <c r="L63" s="239" t="s">
        <v>107</v>
      </c>
      <c r="M63" s="238"/>
      <c r="N63" s="239" t="s">
        <v>107</v>
      </c>
      <c r="O63" s="238"/>
      <c r="P63" s="239" t="s">
        <v>107</v>
      </c>
      <c r="Q63" s="238"/>
      <c r="R63" s="239" t="s">
        <v>107</v>
      </c>
      <c r="S63" s="238"/>
      <c r="T63" s="239" t="s">
        <v>107</v>
      </c>
      <c r="U63" s="238"/>
      <c r="V63" s="239" t="s">
        <v>107</v>
      </c>
      <c r="W63" s="238"/>
      <c r="X63" s="239" t="s">
        <v>107</v>
      </c>
      <c r="Y63" s="238"/>
      <c r="Z63" s="234" t="s">
        <v>107</v>
      </c>
    </row>
    <row r="64" spans="1:26" x14ac:dyDescent="0.35">
      <c r="A64" s="1"/>
      <c r="B64" s="242" t="s">
        <v>150</v>
      </c>
      <c r="C64" s="233"/>
      <c r="D64" s="233"/>
      <c r="E64" s="237" t="e">
        <f>+'Consensus Summary for analysts'!#REF!</f>
        <v>#REF!</v>
      </c>
      <c r="F64" s="237"/>
      <c r="G64" s="237"/>
      <c r="H64" s="237"/>
      <c r="I64" s="237"/>
      <c r="J64" s="237" t="s">
        <v>107</v>
      </c>
      <c r="K64" s="237"/>
      <c r="L64" s="237" t="s">
        <v>107</v>
      </c>
      <c r="M64" s="237"/>
      <c r="N64" s="237" t="s">
        <v>107</v>
      </c>
      <c r="O64" s="237"/>
      <c r="P64" s="237" t="s">
        <v>107</v>
      </c>
      <c r="Q64" s="237"/>
      <c r="R64" s="237" t="s">
        <v>107</v>
      </c>
      <c r="S64" s="237"/>
      <c r="T64" s="237" t="s">
        <v>107</v>
      </c>
      <c r="U64" s="237"/>
      <c r="V64" s="237" t="s">
        <v>107</v>
      </c>
      <c r="W64" s="237" t="e">
        <f>+'Consensus Summary for analysts'!#REF!*1000000</f>
        <v>#REF!</v>
      </c>
      <c r="X64" s="237" t="s">
        <v>107</v>
      </c>
      <c r="Y64" s="237" t="e">
        <f>+'Consensus Summary for analysts'!#REF!*1000000</f>
        <v>#REF!</v>
      </c>
      <c r="Z64" s="234" t="s">
        <v>107</v>
      </c>
    </row>
    <row r="65" spans="1:26" x14ac:dyDescent="0.35">
      <c r="A65" s="1"/>
      <c r="B65" s="226" t="s">
        <v>151</v>
      </c>
      <c r="C65" s="233"/>
      <c r="D65" s="233"/>
      <c r="E65" s="238"/>
      <c r="F65" s="238"/>
      <c r="G65" s="238"/>
      <c r="H65" s="238"/>
      <c r="I65" s="238"/>
      <c r="J65" s="239" t="s">
        <v>107</v>
      </c>
      <c r="K65" s="238"/>
      <c r="L65" s="239" t="s">
        <v>107</v>
      </c>
      <c r="M65" s="238"/>
      <c r="N65" s="239" t="s">
        <v>107</v>
      </c>
      <c r="O65" s="238"/>
      <c r="P65" s="239" t="s">
        <v>107</v>
      </c>
      <c r="Q65" s="238"/>
      <c r="R65" s="239" t="s">
        <v>107</v>
      </c>
      <c r="S65" s="238"/>
      <c r="T65" s="239" t="s">
        <v>107</v>
      </c>
      <c r="U65" s="238"/>
      <c r="V65" s="239" t="s">
        <v>107</v>
      </c>
      <c r="W65" s="238"/>
      <c r="X65" s="239" t="s">
        <v>107</v>
      </c>
      <c r="Y65" s="238"/>
      <c r="Z65" s="234" t="s">
        <v>107</v>
      </c>
    </row>
    <row r="66" spans="1:26" x14ac:dyDescent="0.35">
      <c r="A66" s="1"/>
      <c r="B66" s="242" t="s">
        <v>152</v>
      </c>
      <c r="C66" s="233"/>
      <c r="D66" s="233"/>
      <c r="E66" s="237" t="e">
        <f>+'Consensus Summary for analysts'!#REF!</f>
        <v>#REF!</v>
      </c>
      <c r="F66" s="237"/>
      <c r="G66" s="237"/>
      <c r="H66" s="237"/>
      <c r="I66" s="237"/>
      <c r="J66" s="237" t="s">
        <v>107</v>
      </c>
      <c r="K66" s="237"/>
      <c r="L66" s="237" t="s">
        <v>107</v>
      </c>
      <c r="M66" s="237"/>
      <c r="N66" s="237" t="s">
        <v>107</v>
      </c>
      <c r="O66" s="237"/>
      <c r="P66" s="237" t="s">
        <v>107</v>
      </c>
      <c r="Q66" s="237"/>
      <c r="R66" s="237" t="s">
        <v>107</v>
      </c>
      <c r="S66" s="237"/>
      <c r="T66" s="237" t="s">
        <v>107</v>
      </c>
      <c r="U66" s="237"/>
      <c r="V66" s="237" t="s">
        <v>107</v>
      </c>
      <c r="W66" s="237" t="e">
        <f>+'Consensus Summary for analysts'!#REF!*1000000</f>
        <v>#REF!</v>
      </c>
      <c r="X66" s="237" t="s">
        <v>107</v>
      </c>
      <c r="Y66" s="237" t="e">
        <f>+'Consensus Summary for analysts'!#REF!*1000000</f>
        <v>#REF!</v>
      </c>
      <c r="Z66" s="234" t="s">
        <v>107</v>
      </c>
    </row>
    <row r="67" spans="1:26" x14ac:dyDescent="0.35">
      <c r="A67" s="1"/>
      <c r="B67" s="242" t="s">
        <v>153</v>
      </c>
      <c r="C67" s="233"/>
      <c r="D67" s="233"/>
      <c r="E67" s="237" t="e">
        <f>+'Consensus Summary for analysts'!#REF!</f>
        <v>#REF!</v>
      </c>
      <c r="F67" s="237"/>
      <c r="G67" s="237"/>
      <c r="H67" s="237"/>
      <c r="I67" s="237"/>
      <c r="J67" s="237" t="s">
        <v>107</v>
      </c>
      <c r="K67" s="237"/>
      <c r="L67" s="237" t="s">
        <v>107</v>
      </c>
      <c r="M67" s="237"/>
      <c r="N67" s="237" t="s">
        <v>107</v>
      </c>
      <c r="O67" s="237"/>
      <c r="P67" s="237" t="s">
        <v>107</v>
      </c>
      <c r="Q67" s="237"/>
      <c r="R67" s="237" t="s">
        <v>107</v>
      </c>
      <c r="S67" s="237"/>
      <c r="T67" s="237" t="s">
        <v>107</v>
      </c>
      <c r="U67" s="237"/>
      <c r="V67" s="237" t="s">
        <v>107</v>
      </c>
      <c r="W67" s="237" t="e">
        <f>+'Consensus Summary for analysts'!#REF!</f>
        <v>#REF!</v>
      </c>
      <c r="X67" s="237" t="s">
        <v>107</v>
      </c>
      <c r="Y67" s="237" t="e">
        <f>+'Consensus Summary for analysts'!#REF!</f>
        <v>#REF!</v>
      </c>
      <c r="Z67" s="234" t="s">
        <v>107</v>
      </c>
    </row>
    <row r="68" spans="1:26" x14ac:dyDescent="0.35">
      <c r="A68" s="1"/>
      <c r="B68" s="242" t="s">
        <v>154</v>
      </c>
      <c r="C68" s="233"/>
      <c r="D68" s="233"/>
      <c r="E68" s="237" t="e">
        <f>+'Consensus Summary for analysts'!#REF!</f>
        <v>#REF!</v>
      </c>
      <c r="F68" s="237"/>
      <c r="G68" s="237"/>
      <c r="H68" s="237"/>
      <c r="I68" s="237"/>
      <c r="J68" s="237" t="s">
        <v>107</v>
      </c>
      <c r="K68" s="237"/>
      <c r="L68" s="237" t="s">
        <v>107</v>
      </c>
      <c r="M68" s="237"/>
      <c r="N68" s="237" t="s">
        <v>107</v>
      </c>
      <c r="O68" s="237"/>
      <c r="P68" s="237" t="s">
        <v>107</v>
      </c>
      <c r="Q68" s="237"/>
      <c r="R68" s="237" t="s">
        <v>107</v>
      </c>
      <c r="S68" s="237"/>
      <c r="T68" s="237" t="s">
        <v>107</v>
      </c>
      <c r="U68" s="237"/>
      <c r="V68" s="237" t="s">
        <v>107</v>
      </c>
      <c r="W68" s="237" t="e">
        <f>+'Consensus Summary for analysts'!#REF!*1000000</f>
        <v>#REF!</v>
      </c>
      <c r="X68" s="237" t="s">
        <v>107</v>
      </c>
      <c r="Y68" s="237" t="e">
        <f>+'Consensus Summary for analysts'!#REF!*1000000</f>
        <v>#REF!</v>
      </c>
      <c r="Z68" s="234" t="s">
        <v>107</v>
      </c>
    </row>
    <row r="69" spans="1:26" x14ac:dyDescent="0.35">
      <c r="A69" s="1"/>
      <c r="B69" s="226" t="s">
        <v>155</v>
      </c>
      <c r="C69" s="233"/>
      <c r="D69" s="233"/>
      <c r="E69" s="238"/>
      <c r="F69" s="238"/>
      <c r="G69" s="238"/>
      <c r="H69" s="238"/>
      <c r="I69" s="238"/>
      <c r="J69" s="239" t="s">
        <v>107</v>
      </c>
      <c r="K69" s="238"/>
      <c r="L69" s="239" t="s">
        <v>107</v>
      </c>
      <c r="M69" s="238"/>
      <c r="N69" s="239" t="s">
        <v>107</v>
      </c>
      <c r="O69" s="238"/>
      <c r="P69" s="239" t="s">
        <v>107</v>
      </c>
      <c r="Q69" s="238"/>
      <c r="R69" s="239" t="s">
        <v>107</v>
      </c>
      <c r="S69" s="238"/>
      <c r="T69" s="239" t="s">
        <v>107</v>
      </c>
      <c r="U69" s="238"/>
      <c r="V69" s="239" t="s">
        <v>107</v>
      </c>
      <c r="W69" s="238"/>
      <c r="X69" s="239" t="s">
        <v>107</v>
      </c>
      <c r="Y69" s="238"/>
      <c r="Z69" s="234" t="s">
        <v>107</v>
      </c>
    </row>
    <row r="70" spans="1:26" x14ac:dyDescent="0.35">
      <c r="A70" s="1"/>
      <c r="B70" s="242" t="s">
        <v>156</v>
      </c>
      <c r="C70" s="233"/>
      <c r="D70" s="233"/>
      <c r="E70" s="237" t="e">
        <f>+'Consensus Summary for analysts'!#REF!</f>
        <v>#REF!</v>
      </c>
      <c r="F70" s="237"/>
      <c r="G70" s="237"/>
      <c r="H70" s="237"/>
      <c r="I70" s="237"/>
      <c r="J70" s="237" t="s">
        <v>107</v>
      </c>
      <c r="K70" s="237"/>
      <c r="L70" s="237" t="s">
        <v>107</v>
      </c>
      <c r="M70" s="237"/>
      <c r="N70" s="237" t="s">
        <v>107</v>
      </c>
      <c r="O70" s="237"/>
      <c r="P70" s="237" t="s">
        <v>107</v>
      </c>
      <c r="Q70" s="237"/>
      <c r="R70" s="237" t="s">
        <v>107</v>
      </c>
      <c r="S70" s="237"/>
      <c r="T70" s="237" t="s">
        <v>107</v>
      </c>
      <c r="U70" s="237"/>
      <c r="V70" s="237" t="s">
        <v>107</v>
      </c>
      <c r="W70" s="237" t="e">
        <f>(+'Consensus Summary for analysts'!#REF!)*1000000</f>
        <v>#REF!</v>
      </c>
      <c r="X70" s="237" t="s">
        <v>107</v>
      </c>
      <c r="Y70" s="237" t="e">
        <f>(+'Consensus Summary for analysts'!#REF!)*1000000</f>
        <v>#REF!</v>
      </c>
      <c r="Z70" s="234" t="s">
        <v>107</v>
      </c>
    </row>
    <row r="71" spans="1:26" x14ac:dyDescent="0.35">
      <c r="A71" s="1"/>
      <c r="B71" s="242" t="s">
        <v>157</v>
      </c>
      <c r="C71" s="233"/>
      <c r="D71" s="233"/>
      <c r="E71" s="237" t="e">
        <f>+'Consensus Summary for analysts'!#REF!</f>
        <v>#REF!</v>
      </c>
      <c r="F71" s="237"/>
      <c r="G71" s="237"/>
      <c r="H71" s="237"/>
      <c r="I71" s="237"/>
      <c r="J71" s="237" t="s">
        <v>107</v>
      </c>
      <c r="K71" s="237"/>
      <c r="L71" s="237" t="s">
        <v>107</v>
      </c>
      <c r="M71" s="237"/>
      <c r="N71" s="237" t="s">
        <v>107</v>
      </c>
      <c r="O71" s="237"/>
      <c r="P71" s="237" t="s">
        <v>107</v>
      </c>
      <c r="Q71" s="237"/>
      <c r="R71" s="237" t="s">
        <v>107</v>
      </c>
      <c r="S71" s="237"/>
      <c r="T71" s="237" t="s">
        <v>107</v>
      </c>
      <c r="U71" s="237"/>
      <c r="V71" s="237" t="s">
        <v>107</v>
      </c>
      <c r="W71" s="237" t="e">
        <f>(+'Consensus Summary for analysts'!#REF!)*1000000</f>
        <v>#REF!</v>
      </c>
      <c r="X71" s="237" t="s">
        <v>107</v>
      </c>
      <c r="Y71" s="237" t="e">
        <f>(+'Consensus Summary for analysts'!#REF!)*1000000</f>
        <v>#REF!</v>
      </c>
      <c r="Z71" s="234" t="s">
        <v>107</v>
      </c>
    </row>
    <row r="72" spans="1:26" x14ac:dyDescent="0.35">
      <c r="A72" s="1"/>
      <c r="B72" s="242" t="s">
        <v>158</v>
      </c>
      <c r="C72" s="233"/>
      <c r="D72" s="233"/>
      <c r="E72" s="237" t="e">
        <f>+'Consensus Summary for analysts'!#REF!</f>
        <v>#REF!</v>
      </c>
      <c r="F72" s="237"/>
      <c r="G72" s="237"/>
      <c r="H72" s="237"/>
      <c r="I72" s="237"/>
      <c r="J72" s="237" t="s">
        <v>107</v>
      </c>
      <c r="K72" s="237"/>
      <c r="L72" s="237" t="s">
        <v>107</v>
      </c>
      <c r="M72" s="237"/>
      <c r="N72" s="237" t="s">
        <v>107</v>
      </c>
      <c r="O72" s="237"/>
      <c r="P72" s="237" t="s">
        <v>107</v>
      </c>
      <c r="Q72" s="237"/>
      <c r="R72" s="237" t="s">
        <v>107</v>
      </c>
      <c r="S72" s="237"/>
      <c r="T72" s="237" t="s">
        <v>107</v>
      </c>
      <c r="U72" s="237"/>
      <c r="V72" s="237" t="s">
        <v>107</v>
      </c>
      <c r="W72" s="237" t="e">
        <f>(+'Consensus Summary for analysts'!#REF!)*1000000</f>
        <v>#REF!</v>
      </c>
      <c r="X72" s="237" t="s">
        <v>107</v>
      </c>
      <c r="Y72" s="237" t="e">
        <f>(+'Consensus Summary for analysts'!#REF!)*1000000</f>
        <v>#REF!</v>
      </c>
      <c r="Z72" s="234" t="s">
        <v>107</v>
      </c>
    </row>
    <row r="73" spans="1:26" x14ac:dyDescent="0.35">
      <c r="A73" s="1"/>
      <c r="B73" s="242" t="s">
        <v>159</v>
      </c>
      <c r="C73" s="233"/>
      <c r="D73" s="233"/>
      <c r="E73" s="237" t="e">
        <f>+'Consensus Summary for analysts'!#REF!</f>
        <v>#REF!</v>
      </c>
      <c r="F73" s="237"/>
      <c r="G73" s="237"/>
      <c r="H73" s="237"/>
      <c r="I73" s="237"/>
      <c r="J73" s="237" t="s">
        <v>107</v>
      </c>
      <c r="K73" s="237"/>
      <c r="L73" s="237" t="s">
        <v>107</v>
      </c>
      <c r="M73" s="237"/>
      <c r="N73" s="237" t="s">
        <v>107</v>
      </c>
      <c r="O73" s="237"/>
      <c r="P73" s="237" t="s">
        <v>107</v>
      </c>
      <c r="Q73" s="237"/>
      <c r="R73" s="237" t="s">
        <v>107</v>
      </c>
      <c r="S73" s="237"/>
      <c r="T73" s="237" t="s">
        <v>107</v>
      </c>
      <c r="U73" s="237"/>
      <c r="V73" s="237" t="s">
        <v>107</v>
      </c>
      <c r="W73" s="237" t="e">
        <f>(+'Consensus Summary for analysts'!#REF!)*1000000</f>
        <v>#REF!</v>
      </c>
      <c r="X73" s="237" t="s">
        <v>107</v>
      </c>
      <c r="Y73" s="237" t="e">
        <f>(+'Consensus Summary for analysts'!#REF!)*1000000</f>
        <v>#REF!</v>
      </c>
      <c r="Z73" s="234" t="s">
        <v>107</v>
      </c>
    </row>
    <row r="74" spans="1:26" x14ac:dyDescent="0.35">
      <c r="A74" s="1"/>
      <c r="B74" s="242" t="s">
        <v>160</v>
      </c>
      <c r="C74" s="233"/>
      <c r="D74" s="233"/>
      <c r="E74" s="237" t="e">
        <f>+'Consensus Summary for analysts'!#REF!</f>
        <v>#REF!</v>
      </c>
      <c r="F74" s="237"/>
      <c r="G74" s="237"/>
      <c r="H74" s="237"/>
      <c r="I74" s="237"/>
      <c r="J74" s="237" t="s">
        <v>107</v>
      </c>
      <c r="K74" s="237"/>
      <c r="L74" s="237" t="s">
        <v>107</v>
      </c>
      <c r="M74" s="237"/>
      <c r="N74" s="237" t="s">
        <v>107</v>
      </c>
      <c r="O74" s="237"/>
      <c r="P74" s="237" t="s">
        <v>107</v>
      </c>
      <c r="Q74" s="237"/>
      <c r="R74" s="237" t="s">
        <v>107</v>
      </c>
      <c r="S74" s="237"/>
      <c r="T74" s="237" t="s">
        <v>107</v>
      </c>
      <c r="U74" s="237"/>
      <c r="V74" s="237" t="s">
        <v>107</v>
      </c>
      <c r="W74" s="237" t="e">
        <f>(+'Consensus Summary for analysts'!#REF!)*1000000</f>
        <v>#REF!</v>
      </c>
      <c r="X74" s="237" t="s">
        <v>107</v>
      </c>
      <c r="Y74" s="237" t="e">
        <f>(+'Consensus Summary for analysts'!#REF!)*1000000</f>
        <v>#REF!</v>
      </c>
      <c r="Z74" s="234" t="s">
        <v>107</v>
      </c>
    </row>
    <row r="75" spans="1:26" x14ac:dyDescent="0.35">
      <c r="A75" s="1"/>
      <c r="B75" s="242" t="s">
        <v>161</v>
      </c>
      <c r="C75" s="233"/>
      <c r="D75" s="233"/>
      <c r="E75" s="237" t="e">
        <f>+'Consensus Summary for analysts'!#REF!</f>
        <v>#REF!</v>
      </c>
      <c r="F75" s="237"/>
      <c r="G75" s="237"/>
      <c r="H75" s="237"/>
      <c r="I75" s="237"/>
      <c r="J75" s="237" t="s">
        <v>107</v>
      </c>
      <c r="K75" s="237"/>
      <c r="L75" s="237" t="s">
        <v>107</v>
      </c>
      <c r="M75" s="237"/>
      <c r="N75" s="237" t="s">
        <v>107</v>
      </c>
      <c r="O75" s="237"/>
      <c r="P75" s="237" t="s">
        <v>107</v>
      </c>
      <c r="Q75" s="237"/>
      <c r="R75" s="237" t="s">
        <v>107</v>
      </c>
      <c r="S75" s="237"/>
      <c r="T75" s="237" t="s">
        <v>107</v>
      </c>
      <c r="U75" s="237"/>
      <c r="V75" s="237" t="s">
        <v>107</v>
      </c>
      <c r="W75" s="237" t="e">
        <f>(+'Consensus Summary for analysts'!#REF!)*1000000</f>
        <v>#REF!</v>
      </c>
      <c r="X75" s="237" t="s">
        <v>107</v>
      </c>
      <c r="Y75" s="237" t="e">
        <f>(+'Consensus Summary for analysts'!#REF!)*1000000</f>
        <v>#REF!</v>
      </c>
      <c r="Z75" s="234" t="s">
        <v>107</v>
      </c>
    </row>
    <row r="76" spans="1:26" x14ac:dyDescent="0.35">
      <c r="A76" s="1"/>
      <c r="B76" s="242" t="s">
        <v>162</v>
      </c>
      <c r="C76" s="233"/>
      <c r="D76" s="233"/>
      <c r="E76" s="237" t="e">
        <f>+'Consensus Summary for analysts'!#REF!</f>
        <v>#REF!</v>
      </c>
      <c r="F76" s="237"/>
      <c r="G76" s="237"/>
      <c r="H76" s="237"/>
      <c r="I76" s="237"/>
      <c r="J76" s="237" t="s">
        <v>107</v>
      </c>
      <c r="K76" s="237"/>
      <c r="L76" s="237" t="s">
        <v>107</v>
      </c>
      <c r="M76" s="237"/>
      <c r="N76" s="237" t="s">
        <v>107</v>
      </c>
      <c r="O76" s="237"/>
      <c r="P76" s="237" t="s">
        <v>107</v>
      </c>
      <c r="Q76" s="237"/>
      <c r="R76" s="237" t="s">
        <v>107</v>
      </c>
      <c r="S76" s="237"/>
      <c r="T76" s="237" t="s">
        <v>107</v>
      </c>
      <c r="U76" s="237"/>
      <c r="V76" s="237" t="s">
        <v>107</v>
      </c>
      <c r="W76" s="237" t="e">
        <f>(+'Consensus Summary for analysts'!#REF!)*1000000</f>
        <v>#REF!</v>
      </c>
      <c r="X76" s="237" t="s">
        <v>107</v>
      </c>
      <c r="Y76" s="237" t="e">
        <f>(+'Consensus Summary for analysts'!#REF!)*1000000</f>
        <v>#REF!</v>
      </c>
      <c r="Z76" s="234" t="s">
        <v>107</v>
      </c>
    </row>
    <row r="77" spans="1:26" x14ac:dyDescent="0.35">
      <c r="A77" s="1"/>
      <c r="B77" s="242" t="s">
        <v>163</v>
      </c>
      <c r="C77" s="233"/>
      <c r="D77" s="233"/>
      <c r="E77" s="237" t="e">
        <f>+'Consensus Summary for analysts'!#REF!</f>
        <v>#REF!</v>
      </c>
      <c r="F77" s="237"/>
      <c r="G77" s="237"/>
      <c r="H77" s="237"/>
      <c r="I77" s="237"/>
      <c r="J77" s="237" t="s">
        <v>107</v>
      </c>
      <c r="K77" s="237"/>
      <c r="L77" s="237" t="s">
        <v>107</v>
      </c>
      <c r="M77" s="237"/>
      <c r="N77" s="237" t="s">
        <v>107</v>
      </c>
      <c r="O77" s="237"/>
      <c r="P77" s="237" t="s">
        <v>107</v>
      </c>
      <c r="Q77" s="237"/>
      <c r="R77" s="237" t="s">
        <v>107</v>
      </c>
      <c r="S77" s="237"/>
      <c r="T77" s="237" t="s">
        <v>107</v>
      </c>
      <c r="U77" s="237"/>
      <c r="V77" s="237" t="s">
        <v>107</v>
      </c>
      <c r="W77" s="237" t="e">
        <f>(+'Consensus Summary for analysts'!#REF!)*1000000</f>
        <v>#REF!</v>
      </c>
      <c r="X77" s="237" t="s">
        <v>107</v>
      </c>
      <c r="Y77" s="237" t="e">
        <f>(+'Consensus Summary for analysts'!#REF!)*1000000</f>
        <v>#REF!</v>
      </c>
      <c r="Z77" s="234" t="s">
        <v>107</v>
      </c>
    </row>
    <row r="78" spans="1:26" x14ac:dyDescent="0.35">
      <c r="A78" s="1"/>
      <c r="B78" s="242" t="s">
        <v>164</v>
      </c>
      <c r="C78" s="233"/>
      <c r="D78" s="233"/>
      <c r="E78" s="237" t="e">
        <f>+'Consensus Summary for analysts'!#REF!</f>
        <v>#REF!</v>
      </c>
      <c r="F78" s="237"/>
      <c r="G78" s="237"/>
      <c r="H78" s="237"/>
      <c r="I78" s="237"/>
      <c r="J78" s="237" t="s">
        <v>107</v>
      </c>
      <c r="K78" s="237"/>
      <c r="L78" s="237" t="s">
        <v>107</v>
      </c>
      <c r="M78" s="237"/>
      <c r="N78" s="237" t="s">
        <v>107</v>
      </c>
      <c r="O78" s="237"/>
      <c r="P78" s="237" t="s">
        <v>107</v>
      </c>
      <c r="Q78" s="237"/>
      <c r="R78" s="237" t="s">
        <v>107</v>
      </c>
      <c r="S78" s="237"/>
      <c r="T78" s="237" t="s">
        <v>107</v>
      </c>
      <c r="U78" s="237"/>
      <c r="V78" s="237" t="s">
        <v>107</v>
      </c>
      <c r="W78" s="237" t="e">
        <f>(+'Consensus Summary for analysts'!#REF!)*1000000</f>
        <v>#REF!</v>
      </c>
      <c r="X78" s="237" t="s">
        <v>107</v>
      </c>
      <c r="Y78" s="237" t="e">
        <f>(+'Consensus Summary for analysts'!#REF!)*1000000</f>
        <v>#REF!</v>
      </c>
      <c r="Z78" s="234" t="s">
        <v>107</v>
      </c>
    </row>
    <row r="79" spans="1:26" x14ac:dyDescent="0.35">
      <c r="A79" s="1"/>
      <c r="B79" s="242" t="s">
        <v>165</v>
      </c>
      <c r="C79" s="233"/>
      <c r="D79" s="233"/>
      <c r="E79" s="237" t="e">
        <f>+'Consensus Summary for analysts'!#REF!</f>
        <v>#REF!</v>
      </c>
      <c r="F79" s="237"/>
      <c r="G79" s="237"/>
      <c r="H79" s="237"/>
      <c r="I79" s="237"/>
      <c r="J79" s="237" t="s">
        <v>107</v>
      </c>
      <c r="K79" s="237"/>
      <c r="L79" s="237" t="s">
        <v>107</v>
      </c>
      <c r="M79" s="237"/>
      <c r="N79" s="237" t="s">
        <v>107</v>
      </c>
      <c r="O79" s="237"/>
      <c r="P79" s="237" t="s">
        <v>107</v>
      </c>
      <c r="Q79" s="237"/>
      <c r="R79" s="237" t="s">
        <v>107</v>
      </c>
      <c r="S79" s="237"/>
      <c r="T79" s="237" t="s">
        <v>107</v>
      </c>
      <c r="U79" s="237"/>
      <c r="V79" s="237" t="s">
        <v>107</v>
      </c>
      <c r="W79" s="237" t="e">
        <f>(+'Consensus Summary for analysts'!#REF!)*1000000</f>
        <v>#REF!</v>
      </c>
      <c r="X79" s="237" t="s">
        <v>107</v>
      </c>
      <c r="Y79" s="237" t="e">
        <f>(+'Consensus Summary for analysts'!#REF!)*1000000</f>
        <v>#REF!</v>
      </c>
      <c r="Z79" s="234" t="s">
        <v>107</v>
      </c>
    </row>
    <row r="80" spans="1:26" x14ac:dyDescent="0.35">
      <c r="A80" s="1"/>
      <c r="B80" s="242" t="s">
        <v>166</v>
      </c>
      <c r="C80" s="233"/>
      <c r="D80" s="233"/>
      <c r="E80" s="237" t="e">
        <f>+'Consensus Summary for analysts'!#REF!</f>
        <v>#REF!</v>
      </c>
      <c r="F80" s="237"/>
      <c r="G80" s="237"/>
      <c r="H80" s="237"/>
      <c r="I80" s="237"/>
      <c r="J80" s="237" t="s">
        <v>107</v>
      </c>
      <c r="K80" s="237"/>
      <c r="L80" s="237" t="s">
        <v>107</v>
      </c>
      <c r="M80" s="237"/>
      <c r="N80" s="237" t="s">
        <v>107</v>
      </c>
      <c r="O80" s="237"/>
      <c r="P80" s="237" t="s">
        <v>107</v>
      </c>
      <c r="Q80" s="237"/>
      <c r="R80" s="237" t="s">
        <v>107</v>
      </c>
      <c r="S80" s="237"/>
      <c r="T80" s="237" t="s">
        <v>107</v>
      </c>
      <c r="U80" s="237"/>
      <c r="V80" s="237" t="s">
        <v>107</v>
      </c>
      <c r="W80" s="237" t="e">
        <f>(+'Consensus Summary for analysts'!#REF!)*1000000</f>
        <v>#REF!</v>
      </c>
      <c r="X80" s="237" t="s">
        <v>107</v>
      </c>
      <c r="Y80" s="237" t="e">
        <f>(+'Consensus Summary for analysts'!#REF!)*1000000</f>
        <v>#REF!</v>
      </c>
      <c r="Z80" s="234" t="s">
        <v>107</v>
      </c>
    </row>
    <row r="81" spans="1:26" x14ac:dyDescent="0.35">
      <c r="A81" s="1"/>
      <c r="B81" s="242" t="s">
        <v>167</v>
      </c>
      <c r="C81" s="233"/>
      <c r="D81" s="233"/>
      <c r="E81" s="237" t="e">
        <f>+'Consensus Summary for analysts'!#REF!</f>
        <v>#REF!</v>
      </c>
      <c r="F81" s="237"/>
      <c r="G81" s="237"/>
      <c r="H81" s="237"/>
      <c r="I81" s="237"/>
      <c r="J81" s="237" t="s">
        <v>107</v>
      </c>
      <c r="K81" s="237"/>
      <c r="L81" s="237" t="s">
        <v>107</v>
      </c>
      <c r="M81" s="237"/>
      <c r="N81" s="237" t="s">
        <v>107</v>
      </c>
      <c r="O81" s="237"/>
      <c r="P81" s="237" t="s">
        <v>107</v>
      </c>
      <c r="Q81" s="237"/>
      <c r="R81" s="237" t="s">
        <v>107</v>
      </c>
      <c r="S81" s="237"/>
      <c r="T81" s="237" t="s">
        <v>107</v>
      </c>
      <c r="U81" s="237"/>
      <c r="V81" s="237" t="s">
        <v>107</v>
      </c>
      <c r="W81" s="237" t="e">
        <f>(+'Consensus Summary for analysts'!#REF!)*1000000</f>
        <v>#REF!</v>
      </c>
      <c r="X81" s="237" t="s">
        <v>107</v>
      </c>
      <c r="Y81" s="237" t="e">
        <f>(+'Consensus Summary for analysts'!#REF!)*1000000</f>
        <v>#REF!</v>
      </c>
      <c r="Z81" s="234" t="s">
        <v>107</v>
      </c>
    </row>
    <row r="82" spans="1:26" x14ac:dyDescent="0.35">
      <c r="A82" s="1"/>
      <c r="B82" s="242" t="s">
        <v>168</v>
      </c>
      <c r="C82" s="233"/>
      <c r="D82" s="233"/>
      <c r="E82" s="237" t="e">
        <f>+'Consensus Summary for analysts'!#REF!</f>
        <v>#REF!</v>
      </c>
      <c r="F82" s="237"/>
      <c r="G82" s="237"/>
      <c r="H82" s="237"/>
      <c r="I82" s="237"/>
      <c r="J82" s="237" t="s">
        <v>107</v>
      </c>
      <c r="K82" s="237"/>
      <c r="L82" s="237" t="s">
        <v>107</v>
      </c>
      <c r="M82" s="237"/>
      <c r="N82" s="237" t="s">
        <v>107</v>
      </c>
      <c r="O82" s="237"/>
      <c r="P82" s="237" t="s">
        <v>107</v>
      </c>
      <c r="Q82" s="237"/>
      <c r="R82" s="237" t="s">
        <v>107</v>
      </c>
      <c r="S82" s="237"/>
      <c r="T82" s="237" t="s">
        <v>107</v>
      </c>
      <c r="U82" s="237"/>
      <c r="V82" s="237" t="s">
        <v>107</v>
      </c>
      <c r="W82" s="237" t="e">
        <f>(+'Consensus Summary for analysts'!#REF!)*1000000</f>
        <v>#REF!</v>
      </c>
      <c r="X82" s="237" t="s">
        <v>107</v>
      </c>
      <c r="Y82" s="237" t="e">
        <f>(+'Consensus Summary for analysts'!#REF!)*1000000</f>
        <v>#REF!</v>
      </c>
      <c r="Z82" s="234" t="s">
        <v>107</v>
      </c>
    </row>
    <row r="83" spans="1:26" x14ac:dyDescent="0.35">
      <c r="A83" s="1"/>
      <c r="B83" s="242" t="s">
        <v>169</v>
      </c>
      <c r="C83" s="233"/>
      <c r="D83" s="233"/>
      <c r="E83" s="237" t="e">
        <f>+'Consensus Summary for analysts'!#REF!</f>
        <v>#REF!</v>
      </c>
      <c r="F83" s="237"/>
      <c r="G83" s="237"/>
      <c r="H83" s="237"/>
      <c r="I83" s="237"/>
      <c r="J83" s="237" t="s">
        <v>107</v>
      </c>
      <c r="K83" s="237"/>
      <c r="L83" s="237" t="s">
        <v>107</v>
      </c>
      <c r="M83" s="237"/>
      <c r="N83" s="237" t="s">
        <v>107</v>
      </c>
      <c r="O83" s="237"/>
      <c r="P83" s="237" t="s">
        <v>107</v>
      </c>
      <c r="Q83" s="237"/>
      <c r="R83" s="237" t="s">
        <v>107</v>
      </c>
      <c r="S83" s="237"/>
      <c r="T83" s="237" t="s">
        <v>107</v>
      </c>
      <c r="U83" s="237"/>
      <c r="V83" s="237" t="s">
        <v>107</v>
      </c>
      <c r="W83" s="237" t="e">
        <f>(+'Consensus Summary for analysts'!#REF!)*1000000</f>
        <v>#REF!</v>
      </c>
      <c r="X83" s="237" t="s">
        <v>107</v>
      </c>
      <c r="Y83" s="237" t="e">
        <f>(+'Consensus Summary for analysts'!#REF!)*1000000</f>
        <v>#REF!</v>
      </c>
      <c r="Z83" s="234" t="s">
        <v>107</v>
      </c>
    </row>
    <row r="84" spans="1:26" x14ac:dyDescent="0.35">
      <c r="A84" s="1"/>
      <c r="B84" s="242" t="s">
        <v>170</v>
      </c>
      <c r="C84" s="233"/>
      <c r="D84" s="233"/>
      <c r="E84" s="237" t="e">
        <f>+'Consensus Summary for analysts'!#REF!</f>
        <v>#REF!</v>
      </c>
      <c r="F84" s="237"/>
      <c r="G84" s="237"/>
      <c r="H84" s="237"/>
      <c r="I84" s="237"/>
      <c r="J84" s="237" t="s">
        <v>107</v>
      </c>
      <c r="K84" s="237"/>
      <c r="L84" s="237" t="s">
        <v>107</v>
      </c>
      <c r="M84" s="237"/>
      <c r="N84" s="237" t="s">
        <v>107</v>
      </c>
      <c r="O84" s="237"/>
      <c r="P84" s="237" t="s">
        <v>107</v>
      </c>
      <c r="Q84" s="237"/>
      <c r="R84" s="237" t="s">
        <v>107</v>
      </c>
      <c r="S84" s="237"/>
      <c r="T84" s="237" t="s">
        <v>107</v>
      </c>
      <c r="U84" s="237"/>
      <c r="V84" s="237" t="s">
        <v>107</v>
      </c>
      <c r="W84" s="237" t="e">
        <f>(+'Consensus Summary for analysts'!#REF!)*1000000</f>
        <v>#REF!</v>
      </c>
      <c r="X84" s="237" t="s">
        <v>107</v>
      </c>
      <c r="Y84" s="237" t="e">
        <f>(+'Consensus Summary for analysts'!#REF!)*1000000</f>
        <v>#REF!</v>
      </c>
      <c r="Z84" s="234" t="s">
        <v>107</v>
      </c>
    </row>
    <row r="85" spans="1:26" x14ac:dyDescent="0.35">
      <c r="A85" s="1"/>
      <c r="B85" s="242" t="s">
        <v>171</v>
      </c>
      <c r="C85" s="233"/>
      <c r="D85" s="233"/>
      <c r="E85" s="237" t="e">
        <f>+'Consensus Summary for analysts'!#REF!</f>
        <v>#REF!</v>
      </c>
      <c r="F85" s="237"/>
      <c r="G85" s="237"/>
      <c r="H85" s="237"/>
      <c r="I85" s="237"/>
      <c r="J85" s="237" t="s">
        <v>107</v>
      </c>
      <c r="K85" s="237"/>
      <c r="L85" s="237" t="s">
        <v>107</v>
      </c>
      <c r="M85" s="237"/>
      <c r="N85" s="237" t="s">
        <v>107</v>
      </c>
      <c r="O85" s="237"/>
      <c r="P85" s="237" t="s">
        <v>107</v>
      </c>
      <c r="Q85" s="237"/>
      <c r="R85" s="237" t="s">
        <v>107</v>
      </c>
      <c r="S85" s="237"/>
      <c r="T85" s="237" t="s">
        <v>107</v>
      </c>
      <c r="U85" s="237"/>
      <c r="V85" s="237" t="s">
        <v>107</v>
      </c>
      <c r="W85" s="237" t="e">
        <f>(+'Consensus Summary for analysts'!#REF!)*1000000</f>
        <v>#REF!</v>
      </c>
      <c r="X85" s="237" t="s">
        <v>107</v>
      </c>
      <c r="Y85" s="237" t="e">
        <f>(+'Consensus Summary for analysts'!#REF!)*1000000</f>
        <v>#REF!</v>
      </c>
      <c r="Z85" s="234" t="s">
        <v>107</v>
      </c>
    </row>
    <row r="86" spans="1:26" x14ac:dyDescent="0.35">
      <c r="A86" s="1"/>
      <c r="B86" s="242" t="s">
        <v>172</v>
      </c>
      <c r="C86" s="233"/>
      <c r="D86" s="233"/>
      <c r="E86" s="237" t="e">
        <f>+'Consensus Summary for analysts'!#REF!</f>
        <v>#REF!</v>
      </c>
      <c r="F86" s="237"/>
      <c r="G86" s="237"/>
      <c r="H86" s="237"/>
      <c r="I86" s="237"/>
      <c r="J86" s="237" t="s">
        <v>107</v>
      </c>
      <c r="K86" s="237"/>
      <c r="L86" s="237" t="s">
        <v>107</v>
      </c>
      <c r="M86" s="237"/>
      <c r="N86" s="237" t="s">
        <v>107</v>
      </c>
      <c r="O86" s="237"/>
      <c r="P86" s="237" t="s">
        <v>107</v>
      </c>
      <c r="Q86" s="237"/>
      <c r="R86" s="237" t="s">
        <v>107</v>
      </c>
      <c r="S86" s="237"/>
      <c r="T86" s="237" t="s">
        <v>107</v>
      </c>
      <c r="U86" s="237"/>
      <c r="V86" s="237" t="s">
        <v>107</v>
      </c>
      <c r="W86" s="237" t="e">
        <f>(+'Consensus Summary for analysts'!#REF!)*1000000</f>
        <v>#REF!</v>
      </c>
      <c r="X86" s="237" t="s">
        <v>107</v>
      </c>
      <c r="Y86" s="237" t="e">
        <f>(+'Consensus Summary for analysts'!#REF!)*1000000</f>
        <v>#REF!</v>
      </c>
      <c r="Z86" s="234" t="s">
        <v>107</v>
      </c>
    </row>
    <row r="87" spans="1:26" x14ac:dyDescent="0.35">
      <c r="A87" s="1"/>
      <c r="B87" s="242" t="s">
        <v>173</v>
      </c>
      <c r="C87" s="235"/>
      <c r="D87" s="235"/>
      <c r="E87" s="237" t="e">
        <f>+'Consensus Summary for analysts'!#REF!</f>
        <v>#REF!</v>
      </c>
      <c r="F87" s="237"/>
      <c r="G87" s="237"/>
      <c r="H87" s="237"/>
      <c r="I87" s="237"/>
      <c r="J87" s="237" t="s">
        <v>107</v>
      </c>
      <c r="K87" s="237"/>
      <c r="L87" s="237" t="s">
        <v>107</v>
      </c>
      <c r="M87" s="237"/>
      <c r="N87" s="237" t="s">
        <v>107</v>
      </c>
      <c r="O87" s="237"/>
      <c r="P87" s="237" t="s">
        <v>107</v>
      </c>
      <c r="Q87" s="237"/>
      <c r="R87" s="237" t="s">
        <v>107</v>
      </c>
      <c r="S87" s="237"/>
      <c r="T87" s="237" t="s">
        <v>107</v>
      </c>
      <c r="U87" s="237"/>
      <c r="V87" s="237" t="s">
        <v>107</v>
      </c>
      <c r="W87" s="237" t="e">
        <f>(+'Consensus Summary for analysts'!#REF!)*1000000</f>
        <v>#REF!</v>
      </c>
      <c r="X87" s="237" t="s">
        <v>107</v>
      </c>
      <c r="Y87" s="237" t="e">
        <f>(+'Consensus Summary for analysts'!#REF!)*1000000</f>
        <v>#REF!</v>
      </c>
      <c r="Z87" s="236" t="s">
        <v>107</v>
      </c>
    </row>
  </sheetData>
  <pageMargins left="0.7" right="0.7" top="0.78740157499999996" bottom="0.78740157499999996" header="0.3" footer="0.3"/>
  <pageSetup paperSize="9" scale="86" orientation="portrait" r:id="rId1"/>
  <rowBreaks count="1" manualBreakCount="1">
    <brk id="54" max="16383" man="1"/>
  </rowBreaks>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ButtoSave">
              <controlPr defaultSize="0" print="0" autoFill="0" autoPict="0">
                <anchor moveWithCells="1" sizeWithCells="1">
                  <from>
                    <xdr:col>1</xdr:col>
                    <xdr:colOff>12700</xdr:colOff>
                    <xdr:row>19</xdr:row>
                    <xdr:rowOff>0</xdr:rowOff>
                  </from>
                  <to>
                    <xdr:col>2</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Consensus Summary for analysts</vt:lpstr>
      <vt:lpstr>Overview FY 17_18</vt:lpstr>
      <vt:lpstr>Controlling Sheet</vt:lpstr>
      <vt:lpstr>'Consensus Summary for analysts'!Druckbereich</vt:lpstr>
      <vt:lpstr>'Overview FY 17_18'!Druckbereich</vt:lpstr>
      <vt:lpstr>'Consensus Summary for analysts'!Drucktitel</vt:lpstr>
      <vt:lpstr>'Overview FY 17_18'!Drucktitel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Giese</dc:creator>
  <cp:lastModifiedBy>Bensch, Stefanie</cp:lastModifiedBy>
  <cp:lastPrinted>2020-03-10T13:49:34Z</cp:lastPrinted>
  <dcterms:created xsi:type="dcterms:W3CDTF">2017-06-09T17:34:45Z</dcterms:created>
  <dcterms:modified xsi:type="dcterms:W3CDTF">2020-08-06T09:52:16Z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